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media/image1.jpeg" ContentType="image/jpeg"/>
  <Override PartName="/xl/media/image2.png" ContentType="image/pn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1" activeTab="1"/>
  </bookViews>
  <sheets>
    <sheet name="Rekapitulace stavby" sheetId="1" state="hidden" r:id="rId3"/>
    <sheet name="Spitalka6 - Centrální spi..." sheetId="2" state="visible" r:id="rId4"/>
  </sheets>
  <definedNames>
    <definedName function="false" hidden="false" localSheetId="0" name="_xlnm.Print_Area" vbProcedure="false">'Rekapitulace stavby'!$D$4:$AO$76,'Rekapitulace stavby'!$C$82:$AQ$96</definedName>
    <definedName function="false" hidden="false" localSheetId="0" name="_xlnm.Print_Titles" vbProcedure="false">'Rekapitulace stavby'!$92:$92</definedName>
    <definedName function="false" hidden="false" localSheetId="1" name="_xlnm.Print_Area" vbProcedure="false">'Spitalka6 - Centrální spi...'!$C$4:$J$76,'Spitalka6 - Centrální spi...'!$C$82:$J$105,'Spitalka6 - Centrální spi...'!$C$111:$K$155</definedName>
    <definedName function="false" hidden="false" localSheetId="1" name="_xlnm.Print_Titles" vbProcedure="false">'Spitalka6 - Centrální spi...'!$121:$121</definedName>
    <definedName function="false" hidden="true" localSheetId="1" name="_xlnm._FilterDatabase" vbProcedure="false">'Spitalka6 - Centrální spi...'!$C$121:$K$155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<sst xmlns="http://schemas.openxmlformats.org/spreadsheetml/2006/main" count="612" uniqueCount="229">
  <si>
    <t xml:space="preserve">Export Komplet</t>
  </si>
  <si>
    <t xml:space="preserve">2.0</t>
  </si>
  <si>
    <t xml:space="preserve">False</t>
  </si>
  <si>
    <t xml:space="preserve">{6f728a01-263f-441c-8985-47c455ffb5cd}</t>
  </si>
  <si>
    <t xml:space="preserve">&gt;&gt;  skryté sloupce  &lt;&lt;</t>
  </si>
  <si>
    <t xml:space="preserve">0,01</t>
  </si>
  <si>
    <t xml:space="preserve">21</t>
  </si>
  <si>
    <t xml:space="preserve">12</t>
  </si>
  <si>
    <t xml:space="preserve">REKAPITULACE STAVBY</t>
  </si>
  <si>
    <t xml:space="preserve">v ---  níže se nacházejí doplnkové a pomocné údaje k sestavám  --- v</t>
  </si>
  <si>
    <t xml:space="preserve">Návod na vyplnění</t>
  </si>
  <si>
    <t xml:space="preserve">0,001</t>
  </si>
  <si>
    <t xml:space="preserve">Kód:</t>
  </si>
  <si>
    <t xml:space="preserve">Spitalka6</t>
  </si>
  <si>
    <t xml:space="preserve">Měnit lze pouze buňky se žlutým podbarvením!
1) na prvním listu Rekapitulace stavby vyplňte v sestavě
    a) Souhrnný list
       - údaje o Uchazeči
         (přenesou se do ostatních sestav i v jiných listech)
    b) Rekapitulace objektů
       - potřebné Ostatní náklady
2) na vybraných listech vyplňte v sestavě
    a) Krycí list
       - údaje o Uchazeči, pokud se liší od údajů o Uchazeči na Souhrnném listu
         (údaje se přenesou do ostatních sestav v daném listu)
    b) Rekapitulace rozpočtu
       - potřebné Ostatní náklady
    c) Celkové náklady za stavbu
       - ceny u položek
       - množství, pokud má žluté podbarvení
       - a v případě potřeby poznámku (ta je ve skrytém sloupci)</t>
  </si>
  <si>
    <t xml:space="preserve">Stavba:</t>
  </si>
  <si>
    <t xml:space="preserve">Centrální spisovna OSŘ-osazení kuchyňské linky</t>
  </si>
  <si>
    <t xml:space="preserve">KSO:</t>
  </si>
  <si>
    <t xml:space="preserve">CC-CZ:</t>
  </si>
  <si>
    <t xml:space="preserve">Místo:</t>
  </si>
  <si>
    <t xml:space="preserve">Špitálka 6, Brno</t>
  </si>
  <si>
    <t xml:space="preserve">Datum:</t>
  </si>
  <si>
    <t xml:space="preserve">3. 2. 2026</t>
  </si>
  <si>
    <t xml:space="preserve">Zadavatel:</t>
  </si>
  <si>
    <t xml:space="preserve">IČ:</t>
  </si>
  <si>
    <t xml:space="preserve">MmBrna, OSB Husova 3, Brno</t>
  </si>
  <si>
    <t xml:space="preserve">DIČ:</t>
  </si>
  <si>
    <t xml:space="preserve">Uchazeč:</t>
  </si>
  <si>
    <t xml:space="preserve">Vyplň údaj</t>
  </si>
  <si>
    <t xml:space="preserve">Projektant:</t>
  </si>
  <si>
    <t xml:space="preserve">Radka Volková</t>
  </si>
  <si>
    <t xml:space="preserve">True</t>
  </si>
  <si>
    <t xml:space="preserve">Zpracovatel:</t>
  </si>
  <si>
    <t xml:space="preserve">Poznámka:</t>
  </si>
  <si>
    <t xml:space="preserve">Cena bez DPH</t>
  </si>
  <si>
    <t xml:space="preserve">Sazba daně</t>
  </si>
  <si>
    <t xml:space="preserve">Základ daně</t>
  </si>
  <si>
    <t xml:space="preserve">Výše daně</t>
  </si>
  <si>
    <t xml:space="preserve">DPH</t>
  </si>
  <si>
    <t xml:space="preserve">základní</t>
  </si>
  <si>
    <t xml:space="preserve">snížená</t>
  </si>
  <si>
    <t xml:space="preserve">zákl. přenesená</t>
  </si>
  <si>
    <t xml:space="preserve">sníž. přenesená</t>
  </si>
  <si>
    <t xml:space="preserve">nulová</t>
  </si>
  <si>
    <t xml:space="preserve">Cena s DPH</t>
  </si>
  <si>
    <t xml:space="preserve">v</t>
  </si>
  <si>
    <t xml:space="preserve">CZK</t>
  </si>
  <si>
    <t xml:space="preserve">Projektant</t>
  </si>
  <si>
    <t xml:space="preserve">Zpracovatel</t>
  </si>
  <si>
    <t xml:space="preserve">Datum a podpis:</t>
  </si>
  <si>
    <t xml:space="preserve">Razítko</t>
  </si>
  <si>
    <t xml:space="preserve">Objednavatel</t>
  </si>
  <si>
    <t xml:space="preserve">Uchazeč</t>
  </si>
  <si>
    <t xml:space="preserve">REKAPITULACE OBJEKTŮ STAVBY A SOUPISŮ PRACÍ</t>
  </si>
  <si>
    <t xml:space="preserve">Informatívní údaje z listů zakázek</t>
  </si>
  <si>
    <t xml:space="preserve">Kód</t>
  </si>
  <si>
    <t xml:space="preserve">Popis</t>
  </si>
  <si>
    <t xml:space="preserve">Cena bez DPH [CZK]</t>
  </si>
  <si>
    <t xml:space="preserve">Cena s DPH [CZK]</t>
  </si>
  <si>
    <t xml:space="preserve">Typ</t>
  </si>
  <si>
    <t xml:space="preserve">z toho Ostat.
náklady [CZK]</t>
  </si>
  <si>
    <t xml:space="preserve">DPH [CZK]</t>
  </si>
  <si>
    <t xml:space="preserve">Normohodiny [h]</t>
  </si>
  <si>
    <t xml:space="preserve">DPH základní [CZK]</t>
  </si>
  <si>
    <t xml:space="preserve">DPH snížená [CZK]</t>
  </si>
  <si>
    <t xml:space="preserve">DPH základní přenesená
[CZK]</t>
  </si>
  <si>
    <t xml:space="preserve">DPH snížená přenesená
[CZK]</t>
  </si>
  <si>
    <t xml:space="preserve">Základna
DPH základní</t>
  </si>
  <si>
    <t xml:space="preserve">Základna
DPH snížená</t>
  </si>
  <si>
    <t xml:space="preserve">Základna
DPH zákl. přenesená</t>
  </si>
  <si>
    <t xml:space="preserve">Základna
DPH sníž. přenesená</t>
  </si>
  <si>
    <t xml:space="preserve">Základna
DPH nulová</t>
  </si>
  <si>
    <t xml:space="preserve">Náklady z rozpočtů</t>
  </si>
  <si>
    <t xml:space="preserve">D</t>
  </si>
  <si>
    <t xml:space="preserve">0</t>
  </si>
  <si>
    <t xml:space="preserve">IMPORT</t>
  </si>
  <si>
    <t xml:space="preserve">{00000000-0000-0000-0000-000000000000}</t>
  </si>
  <si>
    <t xml:space="preserve">/</t>
  </si>
  <si>
    <t xml:space="preserve">STA</t>
  </si>
  <si>
    <t xml:space="preserve">1</t>
  </si>
  <si>
    <t xml:space="preserve">###NOINSERT###</t>
  </si>
  <si>
    <t xml:space="preserve">2</t>
  </si>
  <si>
    <t xml:space="preserve">KRYCÍ LIST SOUPISU PRACÍ</t>
  </si>
  <si>
    <t xml:space="preserve">REKAPITULACE ČLENĚNÍ SOUPISU PRACÍ</t>
  </si>
  <si>
    <t xml:space="preserve">Kód dílu - Popis</t>
  </si>
  <si>
    <t xml:space="preserve">Cena celkem [CZK]</t>
  </si>
  <si>
    <t xml:space="preserve">Náklady ze soupisu prací</t>
  </si>
  <si>
    <t xml:space="preserve">-1</t>
  </si>
  <si>
    <t xml:space="preserve">HSV - Práce a dodávky HSV</t>
  </si>
  <si>
    <t xml:space="preserve">    9 - Ostatní konstrukce a práce, bourání</t>
  </si>
  <si>
    <t xml:space="preserve">PSV - Práce a dodávky PSV</t>
  </si>
  <si>
    <t xml:space="preserve">    722 - Zdravotechnika - vnitřní vodovod</t>
  </si>
  <si>
    <t xml:space="preserve">    725 - Zdravotechnika - zařizovací předměty</t>
  </si>
  <si>
    <t xml:space="preserve">    741 - Elektroinstalace - silnoproud</t>
  </si>
  <si>
    <t xml:space="preserve">    766 - Konstrukce truhlářské</t>
  </si>
  <si>
    <t xml:space="preserve">HZS - Hodinové zúčtovací sazby</t>
  </si>
  <si>
    <t xml:space="preserve">VRN - Vedlejší rozpočtové náklady</t>
  </si>
  <si>
    <t xml:space="preserve">    VRN3 - Zařízení staveniště</t>
  </si>
  <si>
    <t xml:space="preserve">SOUPIS PRACÍ</t>
  </si>
  <si>
    <t xml:space="preserve">PČ</t>
  </si>
  <si>
    <t xml:space="preserve">MJ</t>
  </si>
  <si>
    <t xml:space="preserve">Množství</t>
  </si>
  <si>
    <t xml:space="preserve">J.cena [CZK]</t>
  </si>
  <si>
    <t xml:space="preserve">Cenová soustava</t>
  </si>
  <si>
    <t xml:space="preserve">J. Nh [h]</t>
  </si>
  <si>
    <t xml:space="preserve">Nh celkem [h]</t>
  </si>
  <si>
    <t xml:space="preserve">J. hmotnost [t]</t>
  </si>
  <si>
    <t xml:space="preserve">Hmotnost celkem [t]</t>
  </si>
  <si>
    <t xml:space="preserve">J. suť [t]</t>
  </si>
  <si>
    <t xml:space="preserve">Suť Celkem [t]</t>
  </si>
  <si>
    <t xml:space="preserve">Náklady soupisu celkem</t>
  </si>
  <si>
    <t xml:space="preserve">HSV</t>
  </si>
  <si>
    <t xml:space="preserve">Práce a dodávky HSV</t>
  </si>
  <si>
    <t xml:space="preserve">ROZPOCET</t>
  </si>
  <si>
    <t xml:space="preserve">9</t>
  </si>
  <si>
    <t xml:space="preserve">Ostatní konstrukce a práce, bourání</t>
  </si>
  <si>
    <t xml:space="preserve">K</t>
  </si>
  <si>
    <t xml:space="preserve">952901111</t>
  </si>
  <si>
    <t xml:space="preserve">Vyčištění budov bytové a občanské výstavby při výšce podlaží do 4 m</t>
  </si>
  <si>
    <t xml:space="preserve">m2</t>
  </si>
  <si>
    <t xml:space="preserve">CS ÚRS 2026 01</t>
  </si>
  <si>
    <t xml:space="preserve">4</t>
  </si>
  <si>
    <t xml:space="preserve">-1829059697</t>
  </si>
  <si>
    <t xml:space="preserve">VV</t>
  </si>
  <si>
    <t xml:space="preserve">3,28*4,29</t>
  </si>
  <si>
    <t xml:space="preserve">PSV</t>
  </si>
  <si>
    <t xml:space="preserve">Práce a dodávky PSV</t>
  </si>
  <si>
    <t xml:space="preserve">722</t>
  </si>
  <si>
    <t xml:space="preserve">Zdravotechnika - vnitřní vodovod</t>
  </si>
  <si>
    <t xml:space="preserve">7221-pc 2</t>
  </si>
  <si>
    <t xml:space="preserve">Dopojení vody a odpadu v kuchyni -baterie stojánková a příprava na myčku</t>
  </si>
  <si>
    <t xml:space="preserve">sada</t>
  </si>
  <si>
    <t xml:space="preserve">16</t>
  </si>
  <si>
    <t xml:space="preserve">-2025894794</t>
  </si>
  <si>
    <t xml:space="preserve">3</t>
  </si>
  <si>
    <t xml:space="preserve">998722311</t>
  </si>
  <si>
    <t xml:space="preserve">Přesun hmot procentní pro vnitřní vodovod ruční v objektech v do 6 m</t>
  </si>
  <si>
    <t xml:space="preserve">%</t>
  </si>
  <si>
    <t xml:space="preserve">1477918994</t>
  </si>
  <si>
    <t xml:space="preserve">725</t>
  </si>
  <si>
    <t xml:space="preserve">Zdravotechnika - zařizovací předměty</t>
  </si>
  <si>
    <t xml:space="preserve">72553-pc1</t>
  </si>
  <si>
    <t xml:space="preserve">D+m průtokového ohřívače vody pod dřez 5kW</t>
  </si>
  <si>
    <t xml:space="preserve">soubor</t>
  </si>
  <si>
    <t xml:space="preserve">2028300856</t>
  </si>
  <si>
    <t xml:space="preserve">5</t>
  </si>
  <si>
    <t xml:space="preserve">725829111</t>
  </si>
  <si>
    <t xml:space="preserve">Montáž baterie stojánkové dřezové G 1/2"</t>
  </si>
  <si>
    <t xml:space="preserve">kus</t>
  </si>
  <si>
    <t xml:space="preserve">1662614489</t>
  </si>
  <si>
    <t xml:space="preserve">6</t>
  </si>
  <si>
    <t xml:space="preserve">M</t>
  </si>
  <si>
    <t xml:space="preserve">55143974</t>
  </si>
  <si>
    <t xml:space="preserve">baterie dřezová páková stojánková s otáčivým ústím dl ramínka 220mm</t>
  </si>
  <si>
    <t xml:space="preserve">32</t>
  </si>
  <si>
    <t xml:space="preserve">557868815</t>
  </si>
  <si>
    <t xml:space="preserve">7</t>
  </si>
  <si>
    <t xml:space="preserve">998725311</t>
  </si>
  <si>
    <t xml:space="preserve">Přesun hmot procentní pro zařizovací předměty ruční v objektech v do 6 m</t>
  </si>
  <si>
    <t xml:space="preserve">418427468</t>
  </si>
  <si>
    <t xml:space="preserve">741</t>
  </si>
  <si>
    <t xml:space="preserve">Elektroinstalace - silnoproud</t>
  </si>
  <si>
    <t xml:space="preserve">8</t>
  </si>
  <si>
    <t xml:space="preserve">74181-pc 4</t>
  </si>
  <si>
    <t xml:space="preserve">Demontáž dvou zásuvky a její opětovná montáž na zádovou desku</t>
  </si>
  <si>
    <t xml:space="preserve">-935183102</t>
  </si>
  <si>
    <t xml:space="preserve">998741311</t>
  </si>
  <si>
    <t xml:space="preserve">Přesun hmot procentní pro silnoproud ruční v objektech v do 6 m</t>
  </si>
  <si>
    <t xml:space="preserve">1730057554</t>
  </si>
  <si>
    <t xml:space="preserve">766</t>
  </si>
  <si>
    <t xml:space="preserve">Konstrukce truhlářské</t>
  </si>
  <si>
    <t xml:space="preserve">10</t>
  </si>
  <si>
    <t xml:space="preserve">766811115</t>
  </si>
  <si>
    <t xml:space="preserve">Montáž korpusu kuchyňských skříněk spodních na nožičky š do 600 mm včetně dveří, pantů úchytů, soklu...</t>
  </si>
  <si>
    <t xml:space="preserve">571531162</t>
  </si>
  <si>
    <t xml:space="preserve">11</t>
  </si>
  <si>
    <t xml:space="preserve">766811151</t>
  </si>
  <si>
    <t xml:space="preserve">Montáž korpusu kuchyňských skříněk horních na stěnu š do 600 mm včetně dveří, pantů úchytů...</t>
  </si>
  <si>
    <t xml:space="preserve">1435463119</t>
  </si>
  <si>
    <t xml:space="preserve">766811213</t>
  </si>
  <si>
    <t xml:space="preserve">Montáž kuchyňské pracovní desky bez výřezu dl cca 2600 mm</t>
  </si>
  <si>
    <t xml:space="preserve">2092144817</t>
  </si>
  <si>
    <t xml:space="preserve">13</t>
  </si>
  <si>
    <t xml:space="preserve">766811221</t>
  </si>
  <si>
    <t xml:space="preserve">Příplatek k montáži kuchyňské pracovní desky za vyřezání otvoru</t>
  </si>
  <si>
    <t xml:space="preserve">-1109673565</t>
  </si>
  <si>
    <t xml:space="preserve">14</t>
  </si>
  <si>
    <t xml:space="preserve">766811223</t>
  </si>
  <si>
    <t xml:space="preserve">Příplatek k montáži kuchyňské pracovní desky za usazení dřezu</t>
  </si>
  <si>
    <t xml:space="preserve">-599820747</t>
  </si>
  <si>
    <t xml:space="preserve">15</t>
  </si>
  <si>
    <t xml:space="preserve">766811233</t>
  </si>
  <si>
    <t xml:space="preserve">Montáž zádové a boční desky kuchyňských linek bez výřezu dl  2600 + 600 mm</t>
  </si>
  <si>
    <t xml:space="preserve">-1593448121</t>
  </si>
  <si>
    <t xml:space="preserve">766811239</t>
  </si>
  <si>
    <t xml:space="preserve">Příplatek k montáži zádové desky kuchyňských linek za vyřezání otvoru</t>
  </si>
  <si>
    <t xml:space="preserve">987047194</t>
  </si>
  <si>
    <t xml:space="preserve">17</t>
  </si>
  <si>
    <t xml:space="preserve">766811431</t>
  </si>
  <si>
    <t xml:space="preserve">Montáž světelné rampy zavěšené dl  1000 mm na kuchyňských linkách</t>
  </si>
  <si>
    <t xml:space="preserve">-1006732834</t>
  </si>
  <si>
    <t xml:space="preserve">18</t>
  </si>
  <si>
    <t xml:space="preserve">766-pc 1</t>
  </si>
  <si>
    <t xml:space="preserve">Dod. kuchyňské linky vč.dřezu s odkapem,odtokovým systémem s odbočkou na myčku a přepadovým otvorem, dl.cca 260cm, dvířka a zásuvky- pozvolný dojezd, prac. deska tl.min. 3,5cm, osvětlenm pod horními skříňkami-2ks,zádovou a boční desku </t>
  </si>
  <si>
    <t xml:space="preserve">1381099151</t>
  </si>
  <si>
    <t xml:space="preserve">19</t>
  </si>
  <si>
    <t xml:space="preserve">998766311</t>
  </si>
  <si>
    <t xml:space="preserve">Přesun hmot procentní pro kce truhlářské ruční v objektech v do 6 m</t>
  </si>
  <si>
    <t xml:space="preserve">1434663043</t>
  </si>
  <si>
    <t xml:space="preserve">HZS</t>
  </si>
  <si>
    <t xml:space="preserve">Hodinové zúčtovací sazby</t>
  </si>
  <si>
    <t xml:space="preserve">20</t>
  </si>
  <si>
    <t xml:space="preserve">HZS2211</t>
  </si>
  <si>
    <t xml:space="preserve">Hodinová zúčtovací sazba instalatér</t>
  </si>
  <si>
    <t xml:space="preserve">hod</t>
  </si>
  <si>
    <t xml:space="preserve">512</t>
  </si>
  <si>
    <t xml:space="preserve">-742082894</t>
  </si>
  <si>
    <t xml:space="preserve">HZS2231</t>
  </si>
  <si>
    <t xml:space="preserve">Hodinová zúčtovací sazba elektrikář</t>
  </si>
  <si>
    <t xml:space="preserve">-549795521</t>
  </si>
  <si>
    <t xml:space="preserve">VRN</t>
  </si>
  <si>
    <t xml:space="preserve">Vedlejší rozpočtové náklady</t>
  </si>
  <si>
    <t xml:space="preserve">VRN3</t>
  </si>
  <si>
    <t xml:space="preserve">Zařízení staveniště</t>
  </si>
  <si>
    <t xml:space="preserve">22</t>
  </si>
  <si>
    <t xml:space="preserve">030001000</t>
  </si>
  <si>
    <t xml:space="preserve">Zařízení staveniště 1%</t>
  </si>
  <si>
    <t xml:space="preserve">1024</t>
  </si>
  <si>
    <t xml:space="preserve">-70035812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</si>
</sst>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@"/>
    <numFmt numFmtId="166" formatCode="#,##0.00"/>
    <numFmt numFmtId="167" formatCode="#,##0.00%"/>
    <numFmt numFmtId="168" formatCode="dd\.mm\.yyyy"/>
    <numFmt numFmtId="169" formatCode="#,##0.00000"/>
    <numFmt numFmtId="170" formatCode="#,##0.000"/>
  </numFmts>
  <fonts count="38">
    <font>
      <sz val="8"/>
      <name val="Arial CE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8"/>
      <color rgb="FFFFFFFF"/>
      <name val="Arial CE"/>
      <family val="0"/>
      <charset val="1"/>
    </font>
    <font>
      <sz val="8"/>
      <color rgb="FF3366FF"/>
      <name val="Arial CE"/>
      <family val="0"/>
      <charset val="1"/>
    </font>
    <font>
      <b val="true"/>
      <sz val="14"/>
      <name val="Arial CE"/>
      <family val="0"/>
      <charset val="1"/>
    </font>
    <font>
      <b val="true"/>
      <sz val="12"/>
      <color rgb="FF969696"/>
      <name val="Arial CE"/>
      <family val="0"/>
      <charset val="1"/>
    </font>
    <font>
      <sz val="10"/>
      <color rgb="FF969696"/>
      <name val="Arial CE"/>
      <family val="0"/>
      <charset val="1"/>
    </font>
    <font>
      <sz val="10"/>
      <name val="Arial CE"/>
      <family val="0"/>
      <charset val="1"/>
    </font>
    <font>
      <b val="true"/>
      <sz val="8"/>
      <color rgb="FF969696"/>
      <name val="Arial CE"/>
      <family val="0"/>
      <charset val="1"/>
    </font>
    <font>
      <b val="true"/>
      <sz val="11"/>
      <name val="Arial CE"/>
      <family val="0"/>
      <charset val="1"/>
    </font>
    <font>
      <b val="true"/>
      <sz val="10"/>
      <name val="Arial CE"/>
      <family val="0"/>
      <charset val="1"/>
    </font>
    <font>
      <b val="true"/>
      <sz val="10"/>
      <color rgb="FF969696"/>
      <name val="Arial CE"/>
      <family val="0"/>
      <charset val="1"/>
    </font>
    <font>
      <b val="true"/>
      <sz val="12"/>
      <name val="Arial CE"/>
      <family val="0"/>
      <charset val="1"/>
    </font>
    <font>
      <b val="true"/>
      <sz val="10"/>
      <color rgb="FF464646"/>
      <name val="Arial CE"/>
      <family val="0"/>
      <charset val="1"/>
    </font>
    <font>
      <sz val="12"/>
      <color rgb="FF969696"/>
      <name val="Arial CE"/>
      <family val="0"/>
      <charset val="1"/>
    </font>
    <font>
      <sz val="9"/>
      <name val="Arial CE"/>
      <family val="0"/>
      <charset val="1"/>
    </font>
    <font>
      <sz val="9"/>
      <color rgb="FF969696"/>
      <name val="Arial CE"/>
      <family val="0"/>
      <charset val="1"/>
    </font>
    <font>
      <b val="true"/>
      <sz val="12"/>
      <color rgb="FF960000"/>
      <name val="Arial CE"/>
      <family val="0"/>
      <charset val="1"/>
    </font>
    <font>
      <sz val="18"/>
      <color theme="10"/>
      <name val="Wingdings 2"/>
      <family val="0"/>
      <charset val="1"/>
    </font>
    <font>
      <u val="single"/>
      <sz val="11"/>
      <color theme="10"/>
      <name val="Calibri"/>
      <family val="0"/>
      <charset val="1"/>
    </font>
    <font>
      <sz val="11"/>
      <name val="Arial CE"/>
      <family val="0"/>
      <charset val="1"/>
    </font>
    <font>
      <b val="true"/>
      <sz val="11"/>
      <color rgb="FF003366"/>
      <name val="Arial CE"/>
      <family val="0"/>
      <charset val="1"/>
    </font>
    <font>
      <sz val="11"/>
      <color rgb="FF003366"/>
      <name val="Arial CE"/>
      <family val="0"/>
      <charset val="1"/>
    </font>
    <font>
      <sz val="11"/>
      <color rgb="FF969696"/>
      <name val="Arial CE"/>
      <family val="0"/>
      <charset val="1"/>
    </font>
    <font>
      <sz val="10"/>
      <color rgb="FF3366FF"/>
      <name val="Arial CE"/>
      <family val="0"/>
      <charset val="1"/>
    </font>
    <font>
      <sz val="8"/>
      <color rgb="FF969696"/>
      <name val="Arial CE"/>
      <family val="0"/>
      <charset val="1"/>
    </font>
    <font>
      <b val="true"/>
      <sz val="12"/>
      <color rgb="FF800000"/>
      <name val="Arial CE"/>
      <family val="0"/>
      <charset val="1"/>
    </font>
    <font>
      <sz val="12"/>
      <color rgb="FF003366"/>
      <name val="Arial CE"/>
      <family val="0"/>
      <charset val="1"/>
    </font>
    <font>
      <sz val="10"/>
      <color rgb="FF003366"/>
      <name val="Arial CE"/>
      <family val="0"/>
      <charset val="1"/>
    </font>
    <font>
      <sz val="8"/>
      <color rgb="FF960000"/>
      <name val="Arial CE"/>
      <family val="0"/>
      <charset val="1"/>
    </font>
    <font>
      <b val="true"/>
      <sz val="8"/>
      <name val="Arial CE"/>
      <family val="0"/>
      <charset val="1"/>
    </font>
    <font>
      <sz val="8"/>
      <color rgb="FF003366"/>
      <name val="Arial CE"/>
      <family val="0"/>
      <charset val="1"/>
    </font>
    <font>
      <sz val="8"/>
      <color rgb="FF505050"/>
      <name val="Arial CE"/>
      <family val="0"/>
      <charset val="1"/>
    </font>
    <font>
      <sz val="7"/>
      <color rgb="FF969696"/>
      <name val="Arial CE"/>
      <family val="0"/>
      <charset val="1"/>
    </font>
    <font>
      <i val="true"/>
      <sz val="9"/>
      <color rgb="FF0000FF"/>
      <name val="Arial CE"/>
      <family val="0"/>
      <charset val="1"/>
    </font>
    <font>
      <i val="true"/>
      <sz val="8"/>
      <color rgb="FF0000FF"/>
      <name val="Arial CE"/>
      <family val="0"/>
      <charset val="1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FFFFCC"/>
        <bgColor rgb="FFFFFFFF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hair">
        <color rgb="FF969696"/>
      </left>
      <right/>
      <top style="hair">
        <color rgb="FF969696"/>
      </top>
      <bottom/>
      <diagonal/>
    </border>
    <border diagonalUp="false" diagonalDown="false">
      <left/>
      <right/>
      <top style="hair">
        <color rgb="FF969696"/>
      </top>
      <bottom/>
      <diagonal/>
    </border>
    <border diagonalUp="false" diagonalDown="false">
      <left/>
      <right style="hair">
        <color rgb="FF969696"/>
      </right>
      <top style="hair">
        <color rgb="FF969696"/>
      </top>
      <bottom/>
      <diagonal/>
    </border>
    <border diagonalUp="false" diagonalDown="false">
      <left/>
      <right style="hair">
        <color rgb="FF969696"/>
      </right>
      <top/>
      <bottom/>
      <diagonal/>
    </border>
    <border diagonalUp="false" diagonalDown="false">
      <left style="hair">
        <color rgb="FF969696"/>
      </left>
      <right/>
      <top style="hair">
        <color rgb="FF969696"/>
      </top>
      <bottom style="hair">
        <color rgb="FF969696"/>
      </bottom>
      <diagonal/>
    </border>
    <border diagonalUp="false" diagonalDown="false">
      <left/>
      <right/>
      <top style="hair">
        <color rgb="FF969696"/>
      </top>
      <bottom style="hair">
        <color rgb="FF969696"/>
      </bottom>
      <diagonal/>
    </border>
    <border diagonalUp="false" diagonalDown="false">
      <left/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 style="hair">
        <color rgb="FF969696"/>
      </left>
      <right/>
      <top/>
      <bottom/>
      <diagonal/>
    </border>
    <border diagonalUp="false" diagonalDown="false">
      <left style="hair">
        <color rgb="FF969696"/>
      </left>
      <right/>
      <top/>
      <bottom style="hair">
        <color rgb="FF969696"/>
      </bottom>
      <diagonal/>
    </border>
    <border diagonalUp="false" diagonalDown="false">
      <left/>
      <right/>
      <top/>
      <bottom style="hair">
        <color rgb="FF969696"/>
      </bottom>
      <diagonal/>
    </border>
    <border diagonalUp="false" diagonalDown="false">
      <left/>
      <right style="hair">
        <color rgb="FF969696"/>
      </right>
      <top/>
      <bottom style="hair">
        <color rgb="FF969696"/>
      </bottom>
      <diagonal/>
    </border>
    <border diagonalUp="false" diagonalDown="false"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9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3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4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4" fillId="4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8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6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7" fillId="5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1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0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2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2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25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0" fillId="5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5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4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5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7" fillId="5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9" fontId="31" fillId="0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9" fontId="31" fillId="0" borderId="1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3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6" fontId="2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1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9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9" fontId="33" fillId="0" borderId="1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3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3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0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8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8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0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4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6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36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6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6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0" fontId="36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6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6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7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3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8" fillId="3" borderId="19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8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8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dxfs count="8">
    <dxf>
      <fill>
        <patternFill patternType="solid">
          <fgColor rgb="FFD2D2D2"/>
          <bgColor rgb="FF000000"/>
        </patternFill>
      </fill>
    </dxf>
    <dxf>
      <fill>
        <patternFill patternType="solid">
          <bgColor rgb="FF000000"/>
        </patternFill>
      </fill>
    </dxf>
    <dxf>
      <fill>
        <patternFill patternType="solid">
          <fgColor rgb="FF0000FF"/>
          <bgColor rgb="FF000000"/>
        </patternFill>
      </fill>
    </dxf>
    <dxf>
      <fill>
        <patternFill patternType="solid">
          <fgColor rgb="FF003366"/>
          <bgColor rgb="FF000000"/>
        </patternFill>
      </fill>
    </dxf>
    <dxf>
      <fill>
        <patternFill patternType="solid">
          <fgColor rgb="FF505050"/>
          <bgColor rgb="FF000000"/>
        </patternFill>
      </fill>
    </dxf>
    <dxf>
      <fill>
        <patternFill patternType="solid">
          <fgColor rgb="FF960000"/>
          <bgColor rgb="FF000000"/>
        </patternFill>
      </fill>
    </dxf>
    <dxf>
      <fill>
        <patternFill patternType="solid">
          <fgColor rgb="FF969696"/>
          <bgColor rgb="FF000000"/>
        </patternFill>
      </fill>
    </dxf>
    <dxf>
      <fill>
        <patternFill patternType="solid">
          <fgColor rgb="FFFFFFCC"/>
          <bgColor rgb="FF0000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05050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jpeg"/><Relationship Id="rId2" Type="http://schemas.openxmlformats.org/officeDocument/2006/relationships/image" Target="../media/image1.jpeg"/><Relationship Id="rId3" Type="http://schemas.openxmlformats.org/officeDocument/2006/relationships/hyperlink" Target="https://app.urs.cz/products/kros4" TargetMode="External"/><Relationship Id="rId4" Type="http://schemas.openxmlformats.org/officeDocument/2006/relationships/image" Target="../media/image2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hyperlink" Target="https://app.urs.cz/products/kros4" TargetMode="External"/><Relationship Id="rId2" Type="http://schemas.openxmlformats.org/officeDocument/2006/relationships/image" Target="../media/image2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39</xdr:col>
      <xdr:colOff>87120</xdr:colOff>
      <xdr:row>3</xdr:row>
      <xdr:rowOff>0</xdr:rowOff>
    </xdr:from>
    <xdr:to>
      <xdr:col>40</xdr:col>
      <xdr:colOff>367560</xdr:colOff>
      <xdr:row>5</xdr:row>
      <xdr:rowOff>468720</xdr:rowOff>
    </xdr:to>
    <xdr:pic>
      <xdr:nvPicPr>
        <xdr:cNvPr id="0" name="Picture 1" descr=""/>
        <xdr:cNvPicPr/>
      </xdr:nvPicPr>
      <xdr:blipFill>
        <a:blip r:embed="rId1"/>
        <a:stretch/>
      </xdr:blipFill>
      <xdr:spPr>
        <a:xfrm>
          <a:off x="8323200" y="720000"/>
          <a:ext cx="1033920" cy="938160"/>
        </a:xfrm>
        <a:prstGeom prst="rect">
          <a:avLst/>
        </a:prstGeom>
        <a:noFill/>
        <a:ln w="0">
          <a:noFill/>
        </a:ln>
      </xdr:spPr>
    </xdr:pic>
    <xdr:clientData/>
  </xdr:twoCellAnchor>
  <xdr:twoCellAnchor editAs="twoCell">
    <xdr:from>
      <xdr:col>39</xdr:col>
      <xdr:colOff>225360</xdr:colOff>
      <xdr:row>81</xdr:row>
      <xdr:rowOff>0</xdr:rowOff>
    </xdr:from>
    <xdr:to>
      <xdr:col>41</xdr:col>
      <xdr:colOff>176040</xdr:colOff>
      <xdr:row>84</xdr:row>
      <xdr:rowOff>469080</xdr:rowOff>
    </xdr:to>
    <xdr:pic>
      <xdr:nvPicPr>
        <xdr:cNvPr id="1" name="Picture 2" descr=""/>
        <xdr:cNvPicPr/>
      </xdr:nvPicPr>
      <xdr:blipFill>
        <a:blip r:embed="rId2"/>
        <a:stretch/>
      </xdr:blipFill>
      <xdr:spPr>
        <a:xfrm>
          <a:off x="8461440" y="13396680"/>
          <a:ext cx="1128600" cy="1026360"/>
        </a:xfrm>
        <a:prstGeom prst="rect">
          <a:avLst/>
        </a:prstGeom>
        <a:noFill/>
        <a:ln w="0">
          <a:noFill/>
        </a:ln>
      </xdr:spPr>
    </xdr:pic>
    <xdr:clientData/>
  </xdr:twoCellAnchor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2" name="Picture 3" descr="">
          <a:hlinkClick r:id="rId3"/>
        </xdr:cNvPr>
        <xdr:cNvPicPr/>
      </xdr:nvPicPr>
      <xdr:blipFill>
        <a:blip r:embed="rId4"/>
        <a:stretch/>
      </xdr:blipFill>
      <xdr:spPr>
        <a:xfrm>
          <a:off x="0" y="0"/>
          <a:ext cx="285480" cy="285480"/>
        </a:xfrm>
        <a:prstGeom prst="rect">
          <a:avLst/>
        </a:prstGeom>
        <a:noFill/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3" name="Picture 4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noFill/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mpd="sng" algn="ctr">
          <a:prstDash val="solid"/>
        </a:ln>
        <a:ln w="25400" cmpd="sng" algn="ctr">
          <a:prstDash val="solid"/>
        </a:ln>
        <a:ln w="38100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CL97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5078125" defaultRowHeight="12.8" customHeight="true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66"/>
    <col collapsed="false" customWidth="true" hidden="false" outlineLevel="0" max="3" min="3" style="0" width="4.16"/>
    <col collapsed="false" customWidth="true" hidden="false" outlineLevel="0" max="33" min="4" style="0" width="2.66"/>
    <col collapsed="false" customWidth="true" hidden="false" outlineLevel="0" max="34" min="34" style="0" width="3.34"/>
    <col collapsed="false" customWidth="true" hidden="false" outlineLevel="0" max="35" min="35" style="0" width="31.67"/>
    <col collapsed="false" customWidth="true" hidden="false" outlineLevel="0" max="37" min="36" style="0" width="2.5"/>
    <col collapsed="false" customWidth="true" hidden="false" outlineLevel="0" max="38" min="38" style="0" width="8.34"/>
    <col collapsed="false" customWidth="true" hidden="false" outlineLevel="0" max="39" min="39" style="0" width="3.34"/>
    <col collapsed="false" customWidth="true" hidden="false" outlineLevel="0" max="40" min="40" style="0" width="13.34"/>
    <col collapsed="false" customWidth="true" hidden="false" outlineLevel="0" max="41" min="41" style="0" width="7.5"/>
    <col collapsed="false" customWidth="true" hidden="false" outlineLevel="0" max="42" min="42" style="0" width="4.16"/>
    <col collapsed="false" customWidth="true" hidden="true" outlineLevel="0" max="43" min="43" style="0" width="15.66"/>
    <col collapsed="false" customWidth="true" hidden="false" outlineLevel="0" max="44" min="44" style="0" width="13.66"/>
    <col collapsed="false" customWidth="true" hidden="true" outlineLevel="0" max="47" min="45" style="0" width="25.83"/>
    <col collapsed="false" customWidth="true" hidden="true" outlineLevel="0" max="49" min="48" style="0" width="21.66"/>
    <col collapsed="false" customWidth="true" hidden="true" outlineLevel="0" max="51" min="50" style="0" width="25"/>
    <col collapsed="false" customWidth="true" hidden="true" outlineLevel="0" max="52" min="52" style="0" width="21.66"/>
    <col collapsed="false" customWidth="true" hidden="true" outlineLevel="0" max="53" min="53" style="0" width="19.15"/>
    <col collapsed="false" customWidth="true" hidden="true" outlineLevel="0" max="54" min="54" style="0" width="25"/>
    <col collapsed="false" customWidth="true" hidden="true" outlineLevel="0" max="55" min="55" style="0" width="21.66"/>
    <col collapsed="false" customWidth="true" hidden="true" outlineLevel="0" max="56" min="56" style="0" width="19.15"/>
    <col collapsed="false" customWidth="true" hidden="false" outlineLevel="0" max="57" min="57" style="0" width="66.5"/>
    <col collapsed="false" customWidth="true" hidden="true" outlineLevel="0" max="91" min="71" style="0" width="9.34"/>
  </cols>
  <sheetData>
    <row r="1" customFormat="false" ht="12.8" hidden="false" customHeight="false" outlineLevel="0" collapsed="false">
      <c r="A1" s="1" t="s">
        <v>0</v>
      </c>
      <c r="AZ1" s="1"/>
      <c r="BA1" s="1" t="s">
        <v>1</v>
      </c>
      <c r="BB1" s="1"/>
      <c r="BT1" s="1" t="s">
        <v>2</v>
      </c>
      <c r="BU1" s="1" t="s">
        <v>2</v>
      </c>
      <c r="BV1" s="1" t="s">
        <v>3</v>
      </c>
    </row>
    <row r="2" customFormat="false" ht="36.95" hidden="false" customHeight="true" outlineLevel="0" collapsed="false">
      <c r="AR2" s="2" t="s">
        <v>4</v>
      </c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S2" s="3" t="s">
        <v>5</v>
      </c>
      <c r="BT2" s="3" t="s">
        <v>6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6"/>
      <c r="BS3" s="3" t="s">
        <v>5</v>
      </c>
      <c r="BT3" s="3" t="s">
        <v>7</v>
      </c>
    </row>
    <row r="4" customFormat="false" ht="24.95" hidden="false" customHeight="true" outlineLevel="0" collapsed="false">
      <c r="B4" s="6"/>
      <c r="D4" s="7" t="s">
        <v>8</v>
      </c>
      <c r="AR4" s="6"/>
      <c r="AS4" s="8" t="s">
        <v>9</v>
      </c>
      <c r="BE4" s="9" t="s">
        <v>10</v>
      </c>
      <c r="BS4" s="3" t="s">
        <v>11</v>
      </c>
    </row>
    <row r="5" customFormat="false" ht="12" hidden="false" customHeight="true" outlineLevel="0" collapsed="false">
      <c r="B5" s="6"/>
      <c r="D5" s="10" t="s">
        <v>12</v>
      </c>
      <c r="K5" s="11" t="s">
        <v>13</v>
      </c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R5" s="6"/>
      <c r="BE5" s="12" t="s">
        <v>14</v>
      </c>
      <c r="BS5" s="3" t="s">
        <v>5</v>
      </c>
    </row>
    <row r="6" customFormat="false" ht="36.95" hidden="false" customHeight="true" outlineLevel="0" collapsed="false">
      <c r="B6" s="6"/>
      <c r="D6" s="13" t="s">
        <v>15</v>
      </c>
      <c r="K6" s="14" t="s">
        <v>16</v>
      </c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R6" s="6"/>
      <c r="BE6" s="12"/>
      <c r="BS6" s="3" t="s">
        <v>5</v>
      </c>
    </row>
    <row r="7" customFormat="false" ht="12" hidden="false" customHeight="true" outlineLevel="0" collapsed="false">
      <c r="B7" s="6"/>
      <c r="D7" s="15" t="s">
        <v>17</v>
      </c>
      <c r="K7" s="16"/>
      <c r="AK7" s="15" t="s">
        <v>18</v>
      </c>
      <c r="AN7" s="16"/>
      <c r="AR7" s="6"/>
      <c r="BE7" s="12"/>
      <c r="BS7" s="3" t="s">
        <v>5</v>
      </c>
    </row>
    <row r="8" customFormat="false" ht="12" hidden="false" customHeight="true" outlineLevel="0" collapsed="false">
      <c r="B8" s="6"/>
      <c r="D8" s="15" t="s">
        <v>19</v>
      </c>
      <c r="K8" s="16" t="s">
        <v>20</v>
      </c>
      <c r="AK8" s="15" t="s">
        <v>21</v>
      </c>
      <c r="AN8" s="17" t="s">
        <v>22</v>
      </c>
      <c r="AR8" s="6"/>
      <c r="BE8" s="12"/>
      <c r="BS8" s="3" t="s">
        <v>5</v>
      </c>
    </row>
    <row r="9" customFormat="false" ht="14.4" hidden="false" customHeight="true" outlineLevel="0" collapsed="false">
      <c r="B9" s="6"/>
      <c r="AR9" s="6"/>
      <c r="BE9" s="12"/>
      <c r="BS9" s="3" t="s">
        <v>5</v>
      </c>
    </row>
    <row r="10" customFormat="false" ht="12" hidden="false" customHeight="true" outlineLevel="0" collapsed="false">
      <c r="B10" s="6"/>
      <c r="D10" s="15" t="s">
        <v>23</v>
      </c>
      <c r="AK10" s="15" t="s">
        <v>24</v>
      </c>
      <c r="AN10" s="16"/>
      <c r="AR10" s="6"/>
      <c r="BE10" s="12"/>
      <c r="BS10" s="3" t="s">
        <v>5</v>
      </c>
    </row>
    <row r="11" customFormat="false" ht="18.5" hidden="false" customHeight="true" outlineLevel="0" collapsed="false">
      <c r="B11" s="6"/>
      <c r="E11" s="16" t="s">
        <v>25</v>
      </c>
      <c r="AK11" s="15" t="s">
        <v>26</v>
      </c>
      <c r="AN11" s="16"/>
      <c r="AR11" s="6"/>
      <c r="BE11" s="12"/>
      <c r="BS11" s="3" t="s">
        <v>5</v>
      </c>
    </row>
    <row r="12" customFormat="false" ht="6.95" hidden="false" customHeight="true" outlineLevel="0" collapsed="false">
      <c r="B12" s="6"/>
      <c r="AR12" s="6"/>
      <c r="BE12" s="12"/>
      <c r="BS12" s="3" t="s">
        <v>5</v>
      </c>
    </row>
    <row r="13" customFormat="false" ht="12" hidden="false" customHeight="true" outlineLevel="0" collapsed="false">
      <c r="B13" s="6"/>
      <c r="D13" s="15" t="s">
        <v>27</v>
      </c>
      <c r="AK13" s="15" t="s">
        <v>24</v>
      </c>
      <c r="AN13" s="18" t="s">
        <v>28</v>
      </c>
      <c r="AR13" s="6"/>
      <c r="BE13" s="12"/>
      <c r="BS13" s="3" t="s">
        <v>5</v>
      </c>
    </row>
    <row r="14" customFormat="false" ht="12.8" hidden="false" customHeight="false" outlineLevel="0" collapsed="false">
      <c r="B14" s="6"/>
      <c r="E14" s="19" t="s">
        <v>28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5" t="s">
        <v>26</v>
      </c>
      <c r="AN14" s="18" t="s">
        <v>28</v>
      </c>
      <c r="AR14" s="6"/>
      <c r="BE14" s="12"/>
      <c r="BS14" s="3" t="s">
        <v>5</v>
      </c>
    </row>
    <row r="15" customFormat="false" ht="6.95" hidden="false" customHeight="true" outlineLevel="0" collapsed="false">
      <c r="B15" s="6"/>
      <c r="AR15" s="6"/>
      <c r="BE15" s="12"/>
      <c r="BS15" s="3" t="s">
        <v>2</v>
      </c>
    </row>
    <row r="16" customFormat="false" ht="12" hidden="false" customHeight="true" outlineLevel="0" collapsed="false">
      <c r="B16" s="6"/>
      <c r="D16" s="15" t="s">
        <v>29</v>
      </c>
      <c r="AK16" s="15" t="s">
        <v>24</v>
      </c>
      <c r="AN16" s="16"/>
      <c r="AR16" s="6"/>
      <c r="BE16" s="12"/>
      <c r="BS16" s="3" t="s">
        <v>2</v>
      </c>
    </row>
    <row r="17" customFormat="false" ht="18.5" hidden="false" customHeight="true" outlineLevel="0" collapsed="false">
      <c r="B17" s="6"/>
      <c r="E17" s="16" t="s">
        <v>30</v>
      </c>
      <c r="AK17" s="15" t="s">
        <v>26</v>
      </c>
      <c r="AN17" s="16"/>
      <c r="AR17" s="6"/>
      <c r="BE17" s="12"/>
      <c r="BS17" s="3" t="s">
        <v>31</v>
      </c>
    </row>
    <row r="18" customFormat="false" ht="6.95" hidden="false" customHeight="true" outlineLevel="0" collapsed="false">
      <c r="B18" s="6"/>
      <c r="AR18" s="6"/>
      <c r="BE18" s="12"/>
      <c r="BS18" s="3" t="s">
        <v>5</v>
      </c>
    </row>
    <row r="19" customFormat="false" ht="12" hidden="false" customHeight="true" outlineLevel="0" collapsed="false">
      <c r="B19" s="6"/>
      <c r="D19" s="15" t="s">
        <v>32</v>
      </c>
      <c r="AK19" s="15" t="s">
        <v>24</v>
      </c>
      <c r="AN19" s="16"/>
      <c r="AR19" s="6"/>
      <c r="BE19" s="12"/>
      <c r="BS19" s="3" t="s">
        <v>5</v>
      </c>
    </row>
    <row r="20" customFormat="false" ht="18.5" hidden="false" customHeight="true" outlineLevel="0" collapsed="false">
      <c r="B20" s="6"/>
      <c r="E20" s="16" t="s">
        <v>30</v>
      </c>
      <c r="AK20" s="15" t="s">
        <v>26</v>
      </c>
      <c r="AN20" s="16"/>
      <c r="AR20" s="6"/>
      <c r="BE20" s="12"/>
      <c r="BS20" s="3" t="s">
        <v>31</v>
      </c>
    </row>
    <row r="21" customFormat="false" ht="6.95" hidden="false" customHeight="true" outlineLevel="0" collapsed="false">
      <c r="B21" s="6"/>
      <c r="AR21" s="6"/>
      <c r="BE21" s="12"/>
    </row>
    <row r="22" customFormat="false" ht="12" hidden="false" customHeight="true" outlineLevel="0" collapsed="false">
      <c r="B22" s="6"/>
      <c r="D22" s="15" t="s">
        <v>33</v>
      </c>
      <c r="AR22" s="6"/>
      <c r="BE22" s="12"/>
    </row>
    <row r="23" customFormat="false" ht="16.5" hidden="false" customHeight="true" outlineLevel="0" collapsed="false">
      <c r="B23" s="6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R23" s="6"/>
      <c r="BE23" s="12"/>
    </row>
    <row r="24" customFormat="false" ht="6.95" hidden="false" customHeight="true" outlineLevel="0" collapsed="false">
      <c r="B24" s="6"/>
      <c r="AR24" s="6"/>
      <c r="BE24" s="12"/>
    </row>
    <row r="25" customFormat="false" ht="6.95" hidden="false" customHeight="true" outlineLevel="0" collapsed="false">
      <c r="B25" s="6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R25" s="6"/>
      <c r="BE25" s="12"/>
    </row>
    <row r="26" s="27" customFormat="true" ht="25.9" hidden="false" customHeight="true" outlineLevel="0" collapsed="false">
      <c r="A26" s="22"/>
      <c r="B26" s="23"/>
      <c r="C26" s="22"/>
      <c r="D26" s="24" t="s">
        <v>34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6" t="n">
        <f aca="false">ROUND(AG94,2)</f>
        <v>0</v>
      </c>
      <c r="AL26" s="26"/>
      <c r="AM26" s="26"/>
      <c r="AN26" s="26"/>
      <c r="AO26" s="26"/>
      <c r="AP26" s="22"/>
      <c r="AQ26" s="22"/>
      <c r="AR26" s="23"/>
      <c r="BE26" s="12"/>
    </row>
    <row r="27" s="27" customFormat="true" ht="6.95" hidden="false" customHeight="true" outlineLevel="0" collapsed="false">
      <c r="A27" s="22"/>
      <c r="B27" s="23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3"/>
      <c r="BE27" s="12"/>
    </row>
    <row r="28" s="27" customFormat="true" ht="12.8" hidden="false" customHeight="false" outlineLevel="0" collapsed="false">
      <c r="A28" s="22"/>
      <c r="B28" s="23"/>
      <c r="C28" s="22"/>
      <c r="D28" s="22"/>
      <c r="E28" s="22"/>
      <c r="F28" s="22"/>
      <c r="G28" s="22"/>
      <c r="H28" s="22"/>
      <c r="I28" s="22"/>
      <c r="J28" s="22"/>
      <c r="K28" s="22"/>
      <c r="L28" s="28" t="s">
        <v>35</v>
      </c>
      <c r="M28" s="28"/>
      <c r="N28" s="28"/>
      <c r="O28" s="28"/>
      <c r="P28" s="28"/>
      <c r="Q28" s="22"/>
      <c r="R28" s="22"/>
      <c r="S28" s="22"/>
      <c r="T28" s="22"/>
      <c r="U28" s="22"/>
      <c r="V28" s="22"/>
      <c r="W28" s="28" t="s">
        <v>36</v>
      </c>
      <c r="X28" s="28"/>
      <c r="Y28" s="28"/>
      <c r="Z28" s="28"/>
      <c r="AA28" s="28"/>
      <c r="AB28" s="28"/>
      <c r="AC28" s="28"/>
      <c r="AD28" s="28"/>
      <c r="AE28" s="28"/>
      <c r="AF28" s="22"/>
      <c r="AG28" s="22"/>
      <c r="AH28" s="22"/>
      <c r="AI28" s="22"/>
      <c r="AJ28" s="22"/>
      <c r="AK28" s="28" t="s">
        <v>37</v>
      </c>
      <c r="AL28" s="28"/>
      <c r="AM28" s="28"/>
      <c r="AN28" s="28"/>
      <c r="AO28" s="28"/>
      <c r="AP28" s="22"/>
      <c r="AQ28" s="22"/>
      <c r="AR28" s="23"/>
      <c r="BE28" s="12"/>
    </row>
    <row r="29" s="29" customFormat="true" ht="14.4" hidden="false" customHeight="true" outlineLevel="0" collapsed="false">
      <c r="B29" s="30"/>
      <c r="D29" s="15" t="s">
        <v>38</v>
      </c>
      <c r="F29" s="15" t="s">
        <v>39</v>
      </c>
      <c r="L29" s="31" t="n">
        <v>0.21</v>
      </c>
      <c r="M29" s="31"/>
      <c r="N29" s="31"/>
      <c r="O29" s="31"/>
      <c r="P29" s="31"/>
      <c r="W29" s="32" t="n">
        <f aca="false">ROUND(AZ94, 2)</f>
        <v>0</v>
      </c>
      <c r="X29" s="32"/>
      <c r="Y29" s="32"/>
      <c r="Z29" s="32"/>
      <c r="AA29" s="32"/>
      <c r="AB29" s="32"/>
      <c r="AC29" s="32"/>
      <c r="AD29" s="32"/>
      <c r="AE29" s="32"/>
      <c r="AK29" s="32" t="n">
        <f aca="false">ROUND(AV94, 2)</f>
        <v>0</v>
      </c>
      <c r="AL29" s="32"/>
      <c r="AM29" s="32"/>
      <c r="AN29" s="32"/>
      <c r="AO29" s="32"/>
      <c r="AR29" s="30"/>
      <c r="BE29" s="12"/>
    </row>
    <row r="30" s="29" customFormat="true" ht="14.4" hidden="false" customHeight="true" outlineLevel="0" collapsed="false">
      <c r="B30" s="30"/>
      <c r="F30" s="15" t="s">
        <v>40</v>
      </c>
      <c r="L30" s="31" t="n">
        <v>0.12</v>
      </c>
      <c r="M30" s="31"/>
      <c r="N30" s="31"/>
      <c r="O30" s="31"/>
      <c r="P30" s="31"/>
      <c r="W30" s="32" t="n">
        <f aca="false">ROUND(BA94, 2)</f>
        <v>0</v>
      </c>
      <c r="X30" s="32"/>
      <c r="Y30" s="32"/>
      <c r="Z30" s="32"/>
      <c r="AA30" s="32"/>
      <c r="AB30" s="32"/>
      <c r="AC30" s="32"/>
      <c r="AD30" s="32"/>
      <c r="AE30" s="32"/>
      <c r="AK30" s="32" t="n">
        <f aca="false">ROUND(AW94, 2)</f>
        <v>0</v>
      </c>
      <c r="AL30" s="32"/>
      <c r="AM30" s="32"/>
      <c r="AN30" s="32"/>
      <c r="AO30" s="32"/>
      <c r="AR30" s="30"/>
      <c r="BE30" s="12"/>
    </row>
    <row r="31" s="29" customFormat="true" ht="14.4" hidden="true" customHeight="true" outlineLevel="0" collapsed="false">
      <c r="B31" s="30"/>
      <c r="F31" s="15" t="s">
        <v>41</v>
      </c>
      <c r="L31" s="31" t="n">
        <v>0.21</v>
      </c>
      <c r="M31" s="31"/>
      <c r="N31" s="31"/>
      <c r="O31" s="31"/>
      <c r="P31" s="31"/>
      <c r="W31" s="32" t="n">
        <f aca="false">ROUND(BB94, 2)</f>
        <v>0</v>
      </c>
      <c r="X31" s="32"/>
      <c r="Y31" s="32"/>
      <c r="Z31" s="32"/>
      <c r="AA31" s="32"/>
      <c r="AB31" s="32"/>
      <c r="AC31" s="32"/>
      <c r="AD31" s="32"/>
      <c r="AE31" s="32"/>
      <c r="AK31" s="32" t="n">
        <v>0</v>
      </c>
      <c r="AL31" s="32"/>
      <c r="AM31" s="32"/>
      <c r="AN31" s="32"/>
      <c r="AO31" s="32"/>
      <c r="AR31" s="30"/>
      <c r="BE31" s="12"/>
    </row>
    <row r="32" s="29" customFormat="true" ht="14.4" hidden="true" customHeight="true" outlineLevel="0" collapsed="false">
      <c r="B32" s="30"/>
      <c r="F32" s="15" t="s">
        <v>42</v>
      </c>
      <c r="L32" s="31" t="n">
        <v>0.12</v>
      </c>
      <c r="M32" s="31"/>
      <c r="N32" s="31"/>
      <c r="O32" s="31"/>
      <c r="P32" s="31"/>
      <c r="W32" s="32" t="n">
        <f aca="false">ROUND(BC94, 2)</f>
        <v>0</v>
      </c>
      <c r="X32" s="32"/>
      <c r="Y32" s="32"/>
      <c r="Z32" s="32"/>
      <c r="AA32" s="32"/>
      <c r="AB32" s="32"/>
      <c r="AC32" s="32"/>
      <c r="AD32" s="32"/>
      <c r="AE32" s="32"/>
      <c r="AK32" s="32" t="n">
        <v>0</v>
      </c>
      <c r="AL32" s="32"/>
      <c r="AM32" s="32"/>
      <c r="AN32" s="32"/>
      <c r="AO32" s="32"/>
      <c r="AR32" s="30"/>
      <c r="BE32" s="12"/>
    </row>
    <row r="33" s="29" customFormat="true" ht="14.4" hidden="true" customHeight="true" outlineLevel="0" collapsed="false">
      <c r="B33" s="30"/>
      <c r="F33" s="15" t="s">
        <v>43</v>
      </c>
      <c r="L33" s="31" t="n">
        <v>0</v>
      </c>
      <c r="M33" s="31"/>
      <c r="N33" s="31"/>
      <c r="O33" s="31"/>
      <c r="P33" s="31"/>
      <c r="W33" s="32" t="n">
        <f aca="false">ROUND(BD94, 2)</f>
        <v>0</v>
      </c>
      <c r="X33" s="32"/>
      <c r="Y33" s="32"/>
      <c r="Z33" s="32"/>
      <c r="AA33" s="32"/>
      <c r="AB33" s="32"/>
      <c r="AC33" s="32"/>
      <c r="AD33" s="32"/>
      <c r="AE33" s="32"/>
      <c r="AK33" s="32" t="n">
        <v>0</v>
      </c>
      <c r="AL33" s="32"/>
      <c r="AM33" s="32"/>
      <c r="AN33" s="32"/>
      <c r="AO33" s="32"/>
      <c r="AR33" s="30"/>
      <c r="BE33" s="12"/>
    </row>
    <row r="34" s="27" customFormat="true" ht="6.95" hidden="false" customHeight="true" outlineLevel="0" collapsed="false">
      <c r="A34" s="22"/>
      <c r="B34" s="23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3"/>
      <c r="BE34" s="12"/>
    </row>
    <row r="35" s="27" customFormat="true" ht="25.9" hidden="false" customHeight="true" outlineLevel="0" collapsed="false">
      <c r="A35" s="22"/>
      <c r="B35" s="23"/>
      <c r="C35" s="33"/>
      <c r="D35" s="34" t="s">
        <v>44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45</v>
      </c>
      <c r="U35" s="35"/>
      <c r="V35" s="35"/>
      <c r="W35" s="35"/>
      <c r="X35" s="37" t="s">
        <v>46</v>
      </c>
      <c r="Y35" s="37"/>
      <c r="Z35" s="37"/>
      <c r="AA35" s="37"/>
      <c r="AB35" s="37"/>
      <c r="AC35" s="35"/>
      <c r="AD35" s="35"/>
      <c r="AE35" s="35"/>
      <c r="AF35" s="35"/>
      <c r="AG35" s="35"/>
      <c r="AH35" s="35"/>
      <c r="AI35" s="35"/>
      <c r="AJ35" s="35"/>
      <c r="AK35" s="38" t="n">
        <f aca="false">SUM(AK26:AK33)</f>
        <v>0</v>
      </c>
      <c r="AL35" s="38"/>
      <c r="AM35" s="38"/>
      <c r="AN35" s="38"/>
      <c r="AO35" s="38"/>
      <c r="AP35" s="33"/>
      <c r="AQ35" s="33"/>
      <c r="AR35" s="23"/>
      <c r="B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3"/>
      <c r="BE36" s="22"/>
    </row>
    <row r="37" s="27" customFormat="true" ht="14.4" hidden="false" customHeight="true" outlineLevel="0" collapsed="false">
      <c r="A37" s="22"/>
      <c r="B37" s="23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3"/>
      <c r="BE37" s="22"/>
    </row>
    <row r="38" customFormat="false" ht="14.4" hidden="false" customHeight="true" outlineLevel="0" collapsed="false">
      <c r="B38" s="6"/>
      <c r="AR38" s="6"/>
    </row>
    <row r="39" customFormat="false" ht="14.4" hidden="false" customHeight="true" outlineLevel="0" collapsed="false">
      <c r="B39" s="6"/>
      <c r="AR39" s="6"/>
    </row>
    <row r="40" customFormat="false" ht="14.4" hidden="false" customHeight="true" outlineLevel="0" collapsed="false">
      <c r="B40" s="6"/>
      <c r="AR40" s="6"/>
    </row>
    <row r="41" customFormat="false" ht="14.4" hidden="false" customHeight="true" outlineLevel="0" collapsed="false">
      <c r="B41" s="6"/>
      <c r="AR41" s="6"/>
    </row>
    <row r="42" customFormat="false" ht="14.4" hidden="false" customHeight="true" outlineLevel="0" collapsed="false">
      <c r="B42" s="6"/>
      <c r="AR42" s="6"/>
    </row>
    <row r="43" customFormat="false" ht="14.4" hidden="false" customHeight="true" outlineLevel="0" collapsed="false">
      <c r="B43" s="6"/>
      <c r="AR43" s="6"/>
    </row>
    <row r="44" customFormat="false" ht="14.4" hidden="false" customHeight="true" outlineLevel="0" collapsed="false">
      <c r="B44" s="6"/>
      <c r="AR44" s="6"/>
    </row>
    <row r="45" customFormat="false" ht="14.4" hidden="false" customHeight="true" outlineLevel="0" collapsed="false">
      <c r="B45" s="6"/>
      <c r="AR45" s="6"/>
    </row>
    <row r="46" customFormat="false" ht="14.4" hidden="false" customHeight="true" outlineLevel="0" collapsed="false">
      <c r="B46" s="6"/>
      <c r="AR46" s="6"/>
    </row>
    <row r="47" customFormat="false" ht="14.4" hidden="false" customHeight="true" outlineLevel="0" collapsed="false">
      <c r="B47" s="6"/>
      <c r="AR47" s="6"/>
    </row>
    <row r="48" customFormat="false" ht="14.4" hidden="false" customHeight="true" outlineLevel="0" collapsed="false">
      <c r="B48" s="6"/>
      <c r="AR48" s="6"/>
    </row>
    <row r="49" s="27" customFormat="true" ht="14.4" hidden="false" customHeight="true" outlineLevel="0" collapsed="false">
      <c r="B49" s="39"/>
      <c r="D49" s="40" t="s">
        <v>47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48</v>
      </c>
      <c r="AI49" s="41"/>
      <c r="AJ49" s="41"/>
      <c r="AK49" s="41"/>
      <c r="AL49" s="41"/>
      <c r="AM49" s="41"/>
      <c r="AN49" s="41"/>
      <c r="AO49" s="41"/>
      <c r="AR49" s="39"/>
    </row>
    <row r="50" customFormat="false" ht="12.8" hidden="false" customHeight="false" outlineLevel="0" collapsed="false">
      <c r="B50" s="6"/>
      <c r="AR50" s="6"/>
    </row>
    <row r="51" customFormat="false" ht="12.8" hidden="false" customHeight="false" outlineLevel="0" collapsed="false">
      <c r="B51" s="6"/>
      <c r="AR51" s="6"/>
    </row>
    <row r="52" customFormat="false" ht="12.8" hidden="false" customHeight="false" outlineLevel="0" collapsed="false">
      <c r="B52" s="6"/>
      <c r="AR52" s="6"/>
    </row>
    <row r="53" customFormat="false" ht="12.8" hidden="false" customHeight="false" outlineLevel="0" collapsed="false">
      <c r="B53" s="6"/>
      <c r="AR53" s="6"/>
    </row>
    <row r="54" customFormat="false" ht="12.8" hidden="false" customHeight="false" outlineLevel="0" collapsed="false">
      <c r="B54" s="6"/>
      <c r="AR54" s="6"/>
    </row>
    <row r="55" customFormat="false" ht="12.8" hidden="false" customHeight="false" outlineLevel="0" collapsed="false">
      <c r="B55" s="6"/>
      <c r="AR55" s="6"/>
    </row>
    <row r="56" customFormat="false" ht="12.8" hidden="false" customHeight="false" outlineLevel="0" collapsed="false">
      <c r="B56" s="6"/>
      <c r="AR56" s="6"/>
    </row>
    <row r="57" customFormat="false" ht="12.8" hidden="false" customHeight="false" outlineLevel="0" collapsed="false">
      <c r="B57" s="6"/>
      <c r="AR57" s="6"/>
    </row>
    <row r="58" customFormat="false" ht="12.8" hidden="false" customHeight="false" outlineLevel="0" collapsed="false">
      <c r="B58" s="6"/>
      <c r="AR58" s="6"/>
    </row>
    <row r="59" customFormat="false" ht="12.8" hidden="false" customHeight="false" outlineLevel="0" collapsed="false">
      <c r="B59" s="6"/>
      <c r="AR59" s="6"/>
    </row>
    <row r="60" s="27" customFormat="true" ht="12.8" hidden="false" customHeight="false" outlineLevel="0" collapsed="false">
      <c r="A60" s="22"/>
      <c r="B60" s="23"/>
      <c r="C60" s="22"/>
      <c r="D60" s="42" t="s">
        <v>49</v>
      </c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42" t="s">
        <v>50</v>
      </c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42" t="s">
        <v>49</v>
      </c>
      <c r="AI60" s="25"/>
      <c r="AJ60" s="25"/>
      <c r="AK60" s="25"/>
      <c r="AL60" s="25"/>
      <c r="AM60" s="42" t="s">
        <v>50</v>
      </c>
      <c r="AN60" s="25"/>
      <c r="AO60" s="25"/>
      <c r="AP60" s="22"/>
      <c r="AQ60" s="22"/>
      <c r="AR60" s="23"/>
      <c r="BE60" s="22"/>
    </row>
    <row r="61" customFormat="false" ht="12.8" hidden="false" customHeight="false" outlineLevel="0" collapsed="false">
      <c r="B61" s="6"/>
      <c r="AR61" s="6"/>
    </row>
    <row r="62" customFormat="false" ht="12.8" hidden="false" customHeight="false" outlineLevel="0" collapsed="false">
      <c r="B62" s="6"/>
      <c r="AR62" s="6"/>
    </row>
    <row r="63" customFormat="false" ht="12.8" hidden="false" customHeight="false" outlineLevel="0" collapsed="false">
      <c r="B63" s="6"/>
      <c r="AR63" s="6"/>
    </row>
    <row r="64" s="27" customFormat="true" ht="12.8" hidden="false" customHeight="false" outlineLevel="0" collapsed="false">
      <c r="A64" s="22"/>
      <c r="B64" s="23"/>
      <c r="C64" s="22"/>
      <c r="D64" s="40" t="s">
        <v>51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52</v>
      </c>
      <c r="AI64" s="43"/>
      <c r="AJ64" s="43"/>
      <c r="AK64" s="43"/>
      <c r="AL64" s="43"/>
      <c r="AM64" s="43"/>
      <c r="AN64" s="43"/>
      <c r="AO64" s="43"/>
      <c r="AP64" s="22"/>
      <c r="AQ64" s="22"/>
      <c r="AR64" s="23"/>
      <c r="BE64" s="22"/>
    </row>
    <row r="65" customFormat="false" ht="12.8" hidden="false" customHeight="false" outlineLevel="0" collapsed="false">
      <c r="B65" s="6"/>
      <c r="AR65" s="6"/>
    </row>
    <row r="66" customFormat="false" ht="12.8" hidden="false" customHeight="false" outlineLevel="0" collapsed="false">
      <c r="B66" s="6"/>
      <c r="AR66" s="6"/>
    </row>
    <row r="67" customFormat="false" ht="12.8" hidden="false" customHeight="false" outlineLevel="0" collapsed="false">
      <c r="B67" s="6"/>
      <c r="AR67" s="6"/>
    </row>
    <row r="68" customFormat="false" ht="12.8" hidden="false" customHeight="false" outlineLevel="0" collapsed="false">
      <c r="B68" s="6"/>
      <c r="AR68" s="6"/>
    </row>
    <row r="69" customFormat="false" ht="12.8" hidden="false" customHeight="false" outlineLevel="0" collapsed="false">
      <c r="B69" s="6"/>
      <c r="AR69" s="6"/>
    </row>
    <row r="70" customFormat="false" ht="12.8" hidden="false" customHeight="false" outlineLevel="0" collapsed="false">
      <c r="B70" s="6"/>
      <c r="AR70" s="6"/>
    </row>
    <row r="71" customFormat="false" ht="12.8" hidden="false" customHeight="false" outlineLevel="0" collapsed="false">
      <c r="B71" s="6"/>
      <c r="AR71" s="6"/>
    </row>
    <row r="72" customFormat="false" ht="12.8" hidden="false" customHeight="false" outlineLevel="0" collapsed="false">
      <c r="B72" s="6"/>
      <c r="AR72" s="6"/>
    </row>
    <row r="73" customFormat="false" ht="12.8" hidden="false" customHeight="false" outlineLevel="0" collapsed="false">
      <c r="B73" s="6"/>
      <c r="AR73" s="6"/>
    </row>
    <row r="74" customFormat="false" ht="12.8" hidden="false" customHeight="false" outlineLevel="0" collapsed="false">
      <c r="B74" s="6"/>
      <c r="AR74" s="6"/>
    </row>
    <row r="75" s="27" customFormat="true" ht="12.8" hidden="false" customHeight="false" outlineLevel="0" collapsed="false">
      <c r="A75" s="22"/>
      <c r="B75" s="23"/>
      <c r="C75" s="22"/>
      <c r="D75" s="42" t="s">
        <v>49</v>
      </c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42" t="s">
        <v>50</v>
      </c>
      <c r="W75" s="25"/>
      <c r="X75" s="25"/>
      <c r="Y75" s="25"/>
      <c r="Z75" s="25"/>
      <c r="AA75" s="25"/>
      <c r="AB75" s="25"/>
      <c r="AC75" s="25"/>
      <c r="AD75" s="25"/>
      <c r="AE75" s="25"/>
      <c r="AF75" s="25"/>
      <c r="AG75" s="25"/>
      <c r="AH75" s="42" t="s">
        <v>49</v>
      </c>
      <c r="AI75" s="25"/>
      <c r="AJ75" s="25"/>
      <c r="AK75" s="25"/>
      <c r="AL75" s="25"/>
      <c r="AM75" s="42" t="s">
        <v>50</v>
      </c>
      <c r="AN75" s="25"/>
      <c r="AO75" s="25"/>
      <c r="AP75" s="22"/>
      <c r="AQ75" s="22"/>
      <c r="AR75" s="23"/>
      <c r="BE75" s="22"/>
    </row>
    <row r="76" s="27" customFormat="true" ht="12.8" hidden="false" customHeight="false" outlineLevel="0" collapsed="false">
      <c r="A76" s="22"/>
      <c r="B76" s="23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3"/>
      <c r="BE76" s="22"/>
    </row>
    <row r="77" s="27" customFormat="true" ht="6.95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23"/>
      <c r="B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23"/>
      <c r="BE81" s="22"/>
    </row>
    <row r="82" s="27" customFormat="true" ht="24.95" hidden="false" customHeight="true" outlineLevel="0" collapsed="false">
      <c r="A82" s="22"/>
      <c r="B82" s="23"/>
      <c r="C82" s="7" t="s">
        <v>53</v>
      </c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3"/>
      <c r="B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3"/>
      <c r="BE83" s="22"/>
    </row>
    <row r="84" s="48" customFormat="true" ht="12" hidden="false" customHeight="true" outlineLevel="0" collapsed="false">
      <c r="B84" s="49"/>
      <c r="C84" s="15" t="s">
        <v>12</v>
      </c>
      <c r="L84" s="48" t="str">
        <f aca="false">K5</f>
        <v>Spitalka6</v>
      </c>
      <c r="AR84" s="49"/>
    </row>
    <row r="85" s="50" customFormat="true" ht="36.95" hidden="false" customHeight="true" outlineLevel="0" collapsed="false">
      <c r="B85" s="51"/>
      <c r="C85" s="52" t="s">
        <v>15</v>
      </c>
      <c r="L85" s="53" t="str">
        <f aca="false">K6</f>
        <v>Centrální spisovna OSŘ-osazení kuchyňské linky</v>
      </c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53"/>
      <c r="AF85" s="53"/>
      <c r="AG85" s="53"/>
      <c r="AH85" s="53"/>
      <c r="AI85" s="53"/>
      <c r="AJ85" s="53"/>
      <c r="AR85" s="51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3"/>
      <c r="B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22"/>
      <c r="G87" s="22"/>
      <c r="H87" s="22"/>
      <c r="I87" s="22"/>
      <c r="J87" s="22"/>
      <c r="K87" s="22"/>
      <c r="L87" s="54" t="str">
        <f aca="false">IF(K8="","",K8)</f>
        <v>Špitálka 6, Brno</v>
      </c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15" t="s">
        <v>21</v>
      </c>
      <c r="AJ87" s="22"/>
      <c r="AK87" s="22"/>
      <c r="AL87" s="22"/>
      <c r="AM87" s="55" t="str">
        <f aca="false">IF(AN8= "","",AN8)</f>
        <v>3. 2. 2026</v>
      </c>
      <c r="AN87" s="55"/>
      <c r="AO87" s="22"/>
      <c r="AP87" s="22"/>
      <c r="AQ87" s="22"/>
      <c r="AR87" s="23"/>
      <c r="B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3"/>
      <c r="BE88" s="22"/>
    </row>
    <row r="89" s="27" customFormat="true" ht="15.15" hidden="false" customHeight="true" outlineLevel="0" collapsed="false">
      <c r="A89" s="22"/>
      <c r="B89" s="23"/>
      <c r="C89" s="15" t="s">
        <v>23</v>
      </c>
      <c r="D89" s="22"/>
      <c r="E89" s="22"/>
      <c r="F89" s="22"/>
      <c r="G89" s="22"/>
      <c r="H89" s="22"/>
      <c r="I89" s="22"/>
      <c r="J89" s="22"/>
      <c r="K89" s="22"/>
      <c r="L89" s="48" t="str">
        <f aca="false">IF(E11= "","",E11)</f>
        <v>MmBrna, OSB Husova 3, Brno</v>
      </c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15" t="s">
        <v>29</v>
      </c>
      <c r="AJ89" s="22"/>
      <c r="AK89" s="22"/>
      <c r="AL89" s="22"/>
      <c r="AM89" s="56" t="str">
        <f aca="false">IF(E17="","",E17)</f>
        <v>Radka Volková</v>
      </c>
      <c r="AN89" s="56"/>
      <c r="AO89" s="56"/>
      <c r="AP89" s="56"/>
      <c r="AQ89" s="22"/>
      <c r="AR89" s="23"/>
      <c r="AS89" s="57" t="s">
        <v>54</v>
      </c>
      <c r="AT89" s="57"/>
      <c r="AU89" s="58"/>
      <c r="AV89" s="58"/>
      <c r="AW89" s="58"/>
      <c r="AX89" s="58"/>
      <c r="AY89" s="58"/>
      <c r="AZ89" s="58"/>
      <c r="BA89" s="58"/>
      <c r="BB89" s="58"/>
      <c r="BC89" s="58"/>
      <c r="BD89" s="59"/>
      <c r="BE89" s="22"/>
    </row>
    <row r="90" s="27" customFormat="true" ht="15.15" hidden="false" customHeight="true" outlineLevel="0" collapsed="false">
      <c r="A90" s="22"/>
      <c r="B90" s="23"/>
      <c r="C90" s="15" t="s">
        <v>27</v>
      </c>
      <c r="D90" s="22"/>
      <c r="E90" s="22"/>
      <c r="F90" s="22"/>
      <c r="G90" s="22"/>
      <c r="H90" s="22"/>
      <c r="I90" s="22"/>
      <c r="J90" s="22"/>
      <c r="K90" s="22"/>
      <c r="L90" s="48" t="str">
        <f aca="false">IF(E14= "Vyplň údaj","",E14)</f>
        <v/>
      </c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15" t="s">
        <v>32</v>
      </c>
      <c r="AJ90" s="22"/>
      <c r="AK90" s="22"/>
      <c r="AL90" s="22"/>
      <c r="AM90" s="56" t="str">
        <f aca="false">IF(E20="","",E20)</f>
        <v>Radka Volková</v>
      </c>
      <c r="AN90" s="56"/>
      <c r="AO90" s="56"/>
      <c r="AP90" s="56"/>
      <c r="AQ90" s="22"/>
      <c r="AR90" s="23"/>
      <c r="AS90" s="57"/>
      <c r="AT90" s="57"/>
      <c r="AU90" s="60"/>
      <c r="AV90" s="60"/>
      <c r="AW90" s="60"/>
      <c r="AX90" s="60"/>
      <c r="AY90" s="60"/>
      <c r="AZ90" s="60"/>
      <c r="BA90" s="60"/>
      <c r="BB90" s="60"/>
      <c r="BC90" s="60"/>
      <c r="BD90" s="61"/>
      <c r="BE90" s="22"/>
    </row>
    <row r="91" s="27" customFormat="true" ht="10.8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3"/>
      <c r="AS91" s="57"/>
      <c r="AT91" s="57"/>
      <c r="AU91" s="60"/>
      <c r="AV91" s="60"/>
      <c r="AW91" s="60"/>
      <c r="AX91" s="60"/>
      <c r="AY91" s="60"/>
      <c r="AZ91" s="60"/>
      <c r="BA91" s="60"/>
      <c r="BB91" s="60"/>
      <c r="BC91" s="60"/>
      <c r="BD91" s="61"/>
      <c r="BE91" s="22"/>
    </row>
    <row r="92" s="27" customFormat="true" ht="29.3" hidden="false" customHeight="true" outlineLevel="0" collapsed="false">
      <c r="A92" s="22"/>
      <c r="B92" s="23"/>
      <c r="C92" s="62" t="s">
        <v>55</v>
      </c>
      <c r="D92" s="62"/>
      <c r="E92" s="62"/>
      <c r="F92" s="62"/>
      <c r="G92" s="62"/>
      <c r="H92" s="63"/>
      <c r="I92" s="64" t="s">
        <v>56</v>
      </c>
      <c r="J92" s="64"/>
      <c r="K92" s="64"/>
      <c r="L92" s="64"/>
      <c r="M92" s="64"/>
      <c r="N92" s="64"/>
      <c r="O92" s="64"/>
      <c r="P92" s="64"/>
      <c r="Q92" s="64"/>
      <c r="R92" s="64"/>
      <c r="S92" s="64"/>
      <c r="T92" s="64"/>
      <c r="U92" s="64"/>
      <c r="V92" s="64"/>
      <c r="W92" s="64"/>
      <c r="X92" s="64"/>
      <c r="Y92" s="64"/>
      <c r="Z92" s="64"/>
      <c r="AA92" s="64"/>
      <c r="AB92" s="64"/>
      <c r="AC92" s="64"/>
      <c r="AD92" s="64"/>
      <c r="AE92" s="64"/>
      <c r="AF92" s="64"/>
      <c r="AG92" s="65" t="s">
        <v>57</v>
      </c>
      <c r="AH92" s="65"/>
      <c r="AI92" s="65"/>
      <c r="AJ92" s="65"/>
      <c r="AK92" s="65"/>
      <c r="AL92" s="65"/>
      <c r="AM92" s="65"/>
      <c r="AN92" s="66" t="s">
        <v>58</v>
      </c>
      <c r="AO92" s="66"/>
      <c r="AP92" s="66"/>
      <c r="AQ92" s="67" t="s">
        <v>59</v>
      </c>
      <c r="AR92" s="23"/>
      <c r="AS92" s="68" t="s">
        <v>60</v>
      </c>
      <c r="AT92" s="69" t="s">
        <v>61</v>
      </c>
      <c r="AU92" s="69" t="s">
        <v>62</v>
      </c>
      <c r="AV92" s="69" t="s">
        <v>63</v>
      </c>
      <c r="AW92" s="69" t="s">
        <v>64</v>
      </c>
      <c r="AX92" s="69" t="s">
        <v>65</v>
      </c>
      <c r="AY92" s="69" t="s">
        <v>66</v>
      </c>
      <c r="AZ92" s="69" t="s">
        <v>67</v>
      </c>
      <c r="BA92" s="69" t="s">
        <v>68</v>
      </c>
      <c r="BB92" s="69" t="s">
        <v>69</v>
      </c>
      <c r="BC92" s="69" t="s">
        <v>70</v>
      </c>
      <c r="BD92" s="70" t="s">
        <v>71</v>
      </c>
      <c r="BE92" s="22"/>
    </row>
    <row r="93" s="27" customFormat="true" ht="10.8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2"/>
      <c r="AP93" s="22"/>
      <c r="AQ93" s="22"/>
      <c r="AR93" s="23"/>
      <c r="AS93" s="71"/>
      <c r="AT93" s="72"/>
      <c r="AU93" s="72"/>
      <c r="AV93" s="72"/>
      <c r="AW93" s="72"/>
      <c r="AX93" s="72"/>
      <c r="AY93" s="72"/>
      <c r="AZ93" s="72"/>
      <c r="BA93" s="72"/>
      <c r="BB93" s="72"/>
      <c r="BC93" s="72"/>
      <c r="BD93" s="73"/>
      <c r="BE93" s="22"/>
    </row>
    <row r="94" s="74" customFormat="true" ht="32.4" hidden="false" customHeight="true" outlineLevel="0" collapsed="false">
      <c r="B94" s="75"/>
      <c r="C94" s="76" t="s">
        <v>72</v>
      </c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78" t="n">
        <f aca="false">ROUND(AG95,2)</f>
        <v>0</v>
      </c>
      <c r="AH94" s="78"/>
      <c r="AI94" s="78"/>
      <c r="AJ94" s="78"/>
      <c r="AK94" s="78"/>
      <c r="AL94" s="78"/>
      <c r="AM94" s="78"/>
      <c r="AN94" s="79" t="n">
        <f aca="false">SUM(AG94,AT94)</f>
        <v>0</v>
      </c>
      <c r="AO94" s="79"/>
      <c r="AP94" s="79"/>
      <c r="AQ94" s="80"/>
      <c r="AR94" s="75"/>
      <c r="AS94" s="81" t="n">
        <f aca="false">ROUND(AS95,2)</f>
        <v>0</v>
      </c>
      <c r="AT94" s="82" t="n">
        <f aca="false">ROUND(SUM(AV94:AW94),2)</f>
        <v>0</v>
      </c>
      <c r="AU94" s="83" t="n">
        <f aca="false">ROUND(AU95,5)</f>
        <v>0</v>
      </c>
      <c r="AV94" s="82" t="n">
        <f aca="false">ROUND(AZ94*L29,2)</f>
        <v>0</v>
      </c>
      <c r="AW94" s="82" t="n">
        <f aca="false">ROUND(BA94*L30,2)</f>
        <v>0</v>
      </c>
      <c r="AX94" s="82" t="n">
        <f aca="false">ROUND(BB94*L29,2)</f>
        <v>0</v>
      </c>
      <c r="AY94" s="82" t="n">
        <f aca="false">ROUND(BC94*L30,2)</f>
        <v>0</v>
      </c>
      <c r="AZ94" s="82" t="n">
        <f aca="false">ROUND(AZ95,2)</f>
        <v>0</v>
      </c>
      <c r="BA94" s="82" t="n">
        <f aca="false">ROUND(BA95,2)</f>
        <v>0</v>
      </c>
      <c r="BB94" s="82" t="n">
        <f aca="false">ROUND(BB95,2)</f>
        <v>0</v>
      </c>
      <c r="BC94" s="82" t="n">
        <f aca="false">ROUND(BC95,2)</f>
        <v>0</v>
      </c>
      <c r="BD94" s="84" t="n">
        <f aca="false">ROUND(BD95,2)</f>
        <v>0</v>
      </c>
      <c r="BS94" s="85" t="s">
        <v>73</v>
      </c>
      <c r="BT94" s="85" t="s">
        <v>74</v>
      </c>
      <c r="BV94" s="85" t="s">
        <v>75</v>
      </c>
      <c r="BW94" s="85" t="s">
        <v>3</v>
      </c>
      <c r="BX94" s="85" t="s">
        <v>76</v>
      </c>
      <c r="CL94" s="85"/>
    </row>
    <row r="95" s="97" customFormat="true" ht="24.75" hidden="false" customHeight="true" outlineLevel="0" collapsed="false">
      <c r="A95" s="86" t="s">
        <v>77</v>
      </c>
      <c r="B95" s="87"/>
      <c r="C95" s="88"/>
      <c r="D95" s="89" t="s">
        <v>13</v>
      </c>
      <c r="E95" s="89"/>
      <c r="F95" s="89"/>
      <c r="G95" s="89"/>
      <c r="H95" s="89"/>
      <c r="I95" s="90"/>
      <c r="J95" s="89" t="s">
        <v>16</v>
      </c>
      <c r="K95" s="89"/>
      <c r="L95" s="89"/>
      <c r="M95" s="89"/>
      <c r="N95" s="89"/>
      <c r="O95" s="89"/>
      <c r="P95" s="89"/>
      <c r="Q95" s="89"/>
      <c r="R95" s="89"/>
      <c r="S95" s="89"/>
      <c r="T95" s="89"/>
      <c r="U95" s="89"/>
      <c r="V95" s="89"/>
      <c r="W95" s="89"/>
      <c r="X95" s="89"/>
      <c r="Y95" s="89"/>
      <c r="Z95" s="89"/>
      <c r="AA95" s="89"/>
      <c r="AB95" s="89"/>
      <c r="AC95" s="89"/>
      <c r="AD95" s="89"/>
      <c r="AE95" s="89"/>
      <c r="AF95" s="89"/>
      <c r="AG95" s="91" t="n">
        <f aca="false">'Spitalka6 - Centrální spi...'!J28</f>
        <v>0</v>
      </c>
      <c r="AH95" s="91"/>
      <c r="AI95" s="91"/>
      <c r="AJ95" s="91"/>
      <c r="AK95" s="91"/>
      <c r="AL95" s="91"/>
      <c r="AM95" s="91"/>
      <c r="AN95" s="91" t="n">
        <f aca="false">SUM(AG95,AT95)</f>
        <v>0</v>
      </c>
      <c r="AO95" s="91"/>
      <c r="AP95" s="91"/>
      <c r="AQ95" s="92" t="s">
        <v>78</v>
      </c>
      <c r="AR95" s="87"/>
      <c r="AS95" s="93" t="n">
        <v>0</v>
      </c>
      <c r="AT95" s="94" t="n">
        <f aca="false">ROUND(SUM(AV95:AW95),2)</f>
        <v>0</v>
      </c>
      <c r="AU95" s="95" t="n">
        <f aca="false">'Spitalka6 - Centrální spi...'!P122</f>
        <v>0</v>
      </c>
      <c r="AV95" s="94" t="n">
        <f aca="false">'Spitalka6 - Centrální spi...'!J31</f>
        <v>0</v>
      </c>
      <c r="AW95" s="94" t="n">
        <f aca="false">'Spitalka6 - Centrální spi...'!J32</f>
        <v>0</v>
      </c>
      <c r="AX95" s="94" t="n">
        <f aca="false">'Spitalka6 - Centrální spi...'!J33</f>
        <v>0</v>
      </c>
      <c r="AY95" s="94" t="n">
        <f aca="false">'Spitalka6 - Centrální spi...'!J34</f>
        <v>0</v>
      </c>
      <c r="AZ95" s="94" t="n">
        <f aca="false">'Spitalka6 - Centrální spi...'!F31</f>
        <v>0</v>
      </c>
      <c r="BA95" s="94" t="n">
        <f aca="false">'Spitalka6 - Centrální spi...'!F32</f>
        <v>0</v>
      </c>
      <c r="BB95" s="94" t="n">
        <f aca="false">'Spitalka6 - Centrální spi...'!F33</f>
        <v>0</v>
      </c>
      <c r="BC95" s="94" t="n">
        <f aca="false">'Spitalka6 - Centrální spi...'!F34</f>
        <v>0</v>
      </c>
      <c r="BD95" s="96" t="n">
        <f aca="false">'Spitalka6 - Centrální spi...'!F35</f>
        <v>0</v>
      </c>
      <c r="BT95" s="98" t="s">
        <v>79</v>
      </c>
      <c r="BU95" s="98" t="s">
        <v>80</v>
      </c>
      <c r="BV95" s="98" t="s">
        <v>75</v>
      </c>
      <c r="BW95" s="98" t="s">
        <v>3</v>
      </c>
      <c r="BX95" s="98" t="s">
        <v>76</v>
      </c>
      <c r="CL95" s="98"/>
    </row>
    <row r="96" s="27" customFormat="true" ht="30" hidden="false" customHeight="true" outlineLevel="0" collapsed="false">
      <c r="A96" s="22"/>
      <c r="B96" s="23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Q96" s="22"/>
      <c r="AR96" s="23"/>
      <c r="AS96" s="22"/>
      <c r="AT96" s="22"/>
      <c r="AU96" s="22"/>
      <c r="AV96" s="22"/>
      <c r="AW96" s="22"/>
      <c r="AX96" s="22"/>
      <c r="AY96" s="22"/>
      <c r="AZ96" s="22"/>
      <c r="BA96" s="22"/>
      <c r="BB96" s="22"/>
      <c r="BC96" s="22"/>
      <c r="BD96" s="22"/>
      <c r="BE96" s="22"/>
    </row>
    <row r="97" s="27" customFormat="true" ht="6.95" hidden="false" customHeight="true" outlineLevel="0" collapsed="false">
      <c r="A97" s="22"/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23"/>
      <c r="AS97" s="22"/>
      <c r="AT97" s="22"/>
      <c r="AU97" s="22"/>
      <c r="AV97" s="22"/>
      <c r="AW97" s="22"/>
      <c r="AX97" s="22"/>
      <c r="AY97" s="22"/>
      <c r="AZ97" s="22"/>
      <c r="BA97" s="22"/>
      <c r="BB97" s="22"/>
      <c r="BC97" s="22"/>
      <c r="BD97" s="22"/>
      <c r="BE97" s="22"/>
    </row>
  </sheetData>
  <mergeCells count="42">
    <mergeCell ref="AR2:BE2"/>
    <mergeCell ref="K5:AJ5"/>
    <mergeCell ref="BE5:BE34"/>
    <mergeCell ref="K6:AJ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G94:AM94"/>
    <mergeCell ref="AN94:AP94"/>
    <mergeCell ref="D95:H95"/>
    <mergeCell ref="J95:AF95"/>
    <mergeCell ref="AG95:AM95"/>
    <mergeCell ref="AN95:AP95"/>
  </mergeCells>
  <hyperlinks>
    <hyperlink ref="A95" location="'Spitalka6 - Centrální spi...'!C2" display="/"/>
  </hyperlink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2:BM156"/>
  <sheetViews>
    <sheetView showFormulas="false" showGridLines="false" showRowColHeaders="true" showZeros="true" rightToLeft="false" tabSelected="true" showOutlineSymbols="true" defaultGridColor="true" view="normal" topLeftCell="A141" colorId="64" zoomScale="100" zoomScaleNormal="100" zoomScalePageLayoutView="100" workbookViewId="0">
      <selection pane="topLeft" activeCell="A1" activeCellId="0" sqref="A1"/>
    </sheetView>
  </sheetViews>
  <sheetFormatPr defaultColWidth="8.5078125" defaultRowHeight="12.8" customHeight="true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17"/>
    <col collapsed="false" customWidth="true" hidden="false" outlineLevel="0" max="3" min="3" style="0" width="4.16"/>
    <col collapsed="false" customWidth="true" hidden="false" outlineLevel="0" max="4" min="4" style="0" width="4.34"/>
    <col collapsed="false" customWidth="true" hidden="false" outlineLevel="0" max="5" min="5" style="0" width="17.15"/>
    <col collapsed="false" customWidth="true" hidden="false" outlineLevel="0" max="6" min="6" style="0" width="50.83"/>
    <col collapsed="false" customWidth="true" hidden="false" outlineLevel="0" max="7" min="7" style="0" width="7.5"/>
    <col collapsed="false" customWidth="true" hidden="false" outlineLevel="0" max="8" min="8" style="0" width="14"/>
    <col collapsed="false" customWidth="true" hidden="false" outlineLevel="0" max="9" min="9" style="0" width="15.83"/>
    <col collapsed="false" customWidth="true" hidden="false" outlineLevel="0" max="11" min="10" style="0" width="22.34"/>
    <col collapsed="false" customWidth="true" hidden="false" outlineLevel="0" max="12" min="12" style="0" width="9.34"/>
    <col collapsed="false" customWidth="true" hidden="true" outlineLevel="0" max="13" min="13" style="0" width="10.83"/>
    <col collapsed="false" customWidth="true" hidden="true" outlineLevel="0" max="14" min="14" style="0" width="9.34"/>
    <col collapsed="false" customWidth="true" hidden="true" outlineLevel="0" max="20" min="15" style="0" width="14.16"/>
    <col collapsed="false" customWidth="true" hidden="true" outlineLevel="0" max="21" min="21" style="0" width="16.34"/>
    <col collapsed="false" customWidth="true" hidden="false" outlineLevel="0" max="22" min="22" style="0" width="12.34"/>
    <col collapsed="false" customWidth="true" hidden="false" outlineLevel="0" max="23" min="23" style="0" width="16.34"/>
    <col collapsed="false" customWidth="true" hidden="false" outlineLevel="0" max="24" min="24" style="0" width="12.34"/>
    <col collapsed="false" customWidth="true" hidden="false" outlineLevel="0" max="25" min="25" style="0" width="15"/>
    <col collapsed="false" customWidth="true" hidden="false" outlineLevel="0" max="26" min="26" style="0" width="11"/>
    <col collapsed="false" customWidth="true" hidden="false" outlineLevel="0" max="27" min="27" style="0" width="15"/>
    <col collapsed="false" customWidth="true" hidden="false" outlineLevel="0" max="28" min="28" style="0" width="16.34"/>
    <col collapsed="false" customWidth="true" hidden="false" outlineLevel="0" max="29" min="29" style="0" width="11"/>
    <col collapsed="false" customWidth="true" hidden="false" outlineLevel="0" max="30" min="30" style="0" width="15"/>
    <col collapsed="false" customWidth="true" hidden="false" outlineLevel="0" max="31" min="31" style="0" width="16.34"/>
    <col collapsed="false" customWidth="true" hidden="true" outlineLevel="0" max="65" min="44" style="0" width="9.34"/>
  </cols>
  <sheetData>
    <row r="2" customFormat="false" ht="36.95" hidden="false" customHeight="true" outlineLevel="0" collapsed="false"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3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81</v>
      </c>
    </row>
    <row r="4" customFormat="false" ht="24.95" hidden="false" customHeight="true" outlineLevel="0" collapsed="false">
      <c r="B4" s="6"/>
      <c r="D4" s="7" t="s">
        <v>82</v>
      </c>
      <c r="L4" s="6"/>
      <c r="M4" s="99" t="s">
        <v>9</v>
      </c>
      <c r="AT4" s="3" t="s">
        <v>2</v>
      </c>
    </row>
    <row r="5" customFormat="false" ht="6.95" hidden="false" customHeight="true" outlineLevel="0" collapsed="false">
      <c r="B5" s="6"/>
      <c r="L5" s="6"/>
    </row>
    <row r="6" s="27" customFormat="true" ht="12" hidden="false" customHeight="true" outlineLevel="0" collapsed="false">
      <c r="A6" s="22"/>
      <c r="B6" s="23"/>
      <c r="C6" s="22"/>
      <c r="D6" s="15" t="s">
        <v>15</v>
      </c>
      <c r="E6" s="22"/>
      <c r="F6" s="22"/>
      <c r="G6" s="22"/>
      <c r="H6" s="22"/>
      <c r="I6" s="22"/>
      <c r="J6" s="22"/>
      <c r="K6" s="22"/>
      <c r="L6" s="39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</row>
    <row r="7" s="27" customFormat="true" ht="16.5" hidden="false" customHeight="true" outlineLevel="0" collapsed="false">
      <c r="A7" s="22"/>
      <c r="B7" s="23"/>
      <c r="C7" s="22"/>
      <c r="D7" s="22"/>
      <c r="E7" s="53" t="s">
        <v>16</v>
      </c>
      <c r="F7" s="53"/>
      <c r="G7" s="53"/>
      <c r="H7" s="53"/>
      <c r="I7" s="22"/>
      <c r="J7" s="22"/>
      <c r="K7" s="22"/>
      <c r="L7" s="39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</row>
    <row r="8" s="27" customFormat="true" ht="12.8" hidden="false" customHeight="false" outlineLevel="0" collapsed="false">
      <c r="A8" s="22"/>
      <c r="B8" s="23"/>
      <c r="C8" s="22"/>
      <c r="D8" s="22"/>
      <c r="E8" s="22"/>
      <c r="F8" s="22"/>
      <c r="G8" s="22"/>
      <c r="H8" s="22"/>
      <c r="I8" s="22"/>
      <c r="J8" s="22"/>
      <c r="K8" s="22"/>
      <c r="L8" s="39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</row>
    <row r="9" s="27" customFormat="true" ht="12" hidden="false" customHeight="true" outlineLevel="0" collapsed="false">
      <c r="A9" s="22"/>
      <c r="B9" s="23"/>
      <c r="C9" s="22"/>
      <c r="D9" s="15" t="s">
        <v>17</v>
      </c>
      <c r="E9" s="22"/>
      <c r="F9" s="16"/>
      <c r="G9" s="22"/>
      <c r="H9" s="22"/>
      <c r="I9" s="15" t="s">
        <v>18</v>
      </c>
      <c r="J9" s="16"/>
      <c r="K9" s="22"/>
      <c r="L9" s="39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</row>
    <row r="10" s="27" customFormat="true" ht="12" hidden="false" customHeight="true" outlineLevel="0" collapsed="false">
      <c r="A10" s="22"/>
      <c r="B10" s="23"/>
      <c r="C10" s="22"/>
      <c r="D10" s="15" t="s">
        <v>19</v>
      </c>
      <c r="E10" s="22"/>
      <c r="F10" s="16" t="s">
        <v>20</v>
      </c>
      <c r="G10" s="22"/>
      <c r="H10" s="22"/>
      <c r="I10" s="15" t="s">
        <v>21</v>
      </c>
      <c r="J10" s="100" t="str">
        <f aca="false">'Rekapitulace stavby'!AN8</f>
        <v>3. 2. 2026</v>
      </c>
      <c r="K10" s="22"/>
      <c r="L10" s="39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</row>
    <row r="11" s="27" customFormat="true" ht="10.8" hidden="false" customHeight="true" outlineLevel="0" collapsed="false">
      <c r="A11" s="22"/>
      <c r="B11" s="23"/>
      <c r="C11" s="22"/>
      <c r="D11" s="22"/>
      <c r="E11" s="22"/>
      <c r="F11" s="22"/>
      <c r="G11" s="22"/>
      <c r="H11" s="22"/>
      <c r="I11" s="22"/>
      <c r="J11" s="22"/>
      <c r="K11" s="22"/>
      <c r="L11" s="39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</row>
    <row r="12" s="27" customFormat="true" ht="12" hidden="false" customHeight="true" outlineLevel="0" collapsed="false">
      <c r="A12" s="22"/>
      <c r="B12" s="23"/>
      <c r="C12" s="22"/>
      <c r="D12" s="15" t="s">
        <v>23</v>
      </c>
      <c r="E12" s="22"/>
      <c r="F12" s="22"/>
      <c r="G12" s="22"/>
      <c r="H12" s="22"/>
      <c r="I12" s="15" t="s">
        <v>24</v>
      </c>
      <c r="J12" s="16"/>
      <c r="K12" s="22"/>
      <c r="L12" s="39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</row>
    <row r="13" s="27" customFormat="true" ht="18" hidden="false" customHeight="true" outlineLevel="0" collapsed="false">
      <c r="A13" s="22"/>
      <c r="B13" s="23"/>
      <c r="C13" s="22"/>
      <c r="D13" s="22"/>
      <c r="E13" s="16" t="s">
        <v>25</v>
      </c>
      <c r="F13" s="22"/>
      <c r="G13" s="22"/>
      <c r="H13" s="22"/>
      <c r="I13" s="15" t="s">
        <v>26</v>
      </c>
      <c r="J13" s="16"/>
      <c r="K13" s="22"/>
      <c r="L13" s="39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</row>
    <row r="14" s="27" customFormat="true" ht="6.95" hidden="false" customHeight="true" outlineLevel="0" collapsed="false">
      <c r="A14" s="22"/>
      <c r="B14" s="23"/>
      <c r="C14" s="22"/>
      <c r="D14" s="22"/>
      <c r="E14" s="22"/>
      <c r="F14" s="22"/>
      <c r="G14" s="22"/>
      <c r="H14" s="22"/>
      <c r="I14" s="22"/>
      <c r="J14" s="22"/>
      <c r="K14" s="22"/>
      <c r="L14" s="39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</row>
    <row r="15" s="27" customFormat="true" ht="12" hidden="false" customHeight="true" outlineLevel="0" collapsed="false">
      <c r="A15" s="22"/>
      <c r="B15" s="23"/>
      <c r="C15" s="22"/>
      <c r="D15" s="15" t="s">
        <v>27</v>
      </c>
      <c r="E15" s="22"/>
      <c r="F15" s="22"/>
      <c r="G15" s="22"/>
      <c r="H15" s="22"/>
      <c r="I15" s="15" t="s">
        <v>24</v>
      </c>
      <c r="J15" s="17" t="str">
        <f aca="false">'Rekapitulace stavby'!AN13</f>
        <v>Vyplň údaj</v>
      </c>
      <c r="K15" s="22"/>
      <c r="L15" s="39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</row>
    <row r="16" s="27" customFormat="true" ht="18" hidden="false" customHeight="true" outlineLevel="0" collapsed="false">
      <c r="A16" s="22"/>
      <c r="B16" s="23"/>
      <c r="C16" s="22"/>
      <c r="D16" s="22"/>
      <c r="E16" s="101" t="str">
        <f aca="false">'Rekapitulace stavby'!E14</f>
        <v>Vyplň údaj</v>
      </c>
      <c r="F16" s="101"/>
      <c r="G16" s="101"/>
      <c r="H16" s="101"/>
      <c r="I16" s="15" t="s">
        <v>26</v>
      </c>
      <c r="J16" s="17" t="str">
        <f aca="false">'Rekapitulace stavby'!AN14</f>
        <v>Vyplň údaj</v>
      </c>
      <c r="K16" s="22"/>
      <c r="L16" s="39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</row>
    <row r="17" s="27" customFormat="true" ht="6.95" hidden="false" customHeight="true" outlineLevel="0" collapsed="false">
      <c r="A17" s="22"/>
      <c r="B17" s="23"/>
      <c r="C17" s="22"/>
      <c r="D17" s="22"/>
      <c r="E17" s="22"/>
      <c r="F17" s="22"/>
      <c r="G17" s="22"/>
      <c r="H17" s="22"/>
      <c r="I17" s="22"/>
      <c r="J17" s="22"/>
      <c r="K17" s="22"/>
      <c r="L17" s="39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</row>
    <row r="18" s="27" customFormat="true" ht="12" hidden="false" customHeight="true" outlineLevel="0" collapsed="false">
      <c r="A18" s="22"/>
      <c r="B18" s="23"/>
      <c r="C18" s="22"/>
      <c r="D18" s="15" t="s">
        <v>29</v>
      </c>
      <c r="E18" s="22"/>
      <c r="F18" s="22"/>
      <c r="G18" s="22"/>
      <c r="H18" s="22"/>
      <c r="I18" s="15" t="s">
        <v>24</v>
      </c>
      <c r="J18" s="16"/>
      <c r="K18" s="22"/>
      <c r="L18" s="39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</row>
    <row r="19" s="27" customFormat="true" ht="18" hidden="false" customHeight="true" outlineLevel="0" collapsed="false">
      <c r="A19" s="22"/>
      <c r="B19" s="23"/>
      <c r="C19" s="22"/>
      <c r="D19" s="22"/>
      <c r="E19" s="16" t="s">
        <v>30</v>
      </c>
      <c r="F19" s="22"/>
      <c r="G19" s="22"/>
      <c r="H19" s="22"/>
      <c r="I19" s="15" t="s">
        <v>26</v>
      </c>
      <c r="J19" s="16"/>
      <c r="K19" s="22"/>
      <c r="L19" s="39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</row>
    <row r="20" s="27" customFormat="true" ht="6.95" hidden="false" customHeight="true" outlineLevel="0" collapsed="false">
      <c r="A20" s="22"/>
      <c r="B20" s="23"/>
      <c r="C20" s="22"/>
      <c r="D20" s="22"/>
      <c r="E20" s="22"/>
      <c r="F20" s="22"/>
      <c r="G20" s="22"/>
      <c r="H20" s="22"/>
      <c r="I20" s="22"/>
      <c r="J20" s="22"/>
      <c r="K20" s="22"/>
      <c r="L20" s="39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</row>
    <row r="21" s="27" customFormat="true" ht="12" hidden="false" customHeight="true" outlineLevel="0" collapsed="false">
      <c r="A21" s="22"/>
      <c r="B21" s="23"/>
      <c r="C21" s="22"/>
      <c r="D21" s="15" t="s">
        <v>32</v>
      </c>
      <c r="E21" s="22"/>
      <c r="F21" s="22"/>
      <c r="G21" s="22"/>
      <c r="H21" s="22"/>
      <c r="I21" s="15" t="s">
        <v>24</v>
      </c>
      <c r="J21" s="16"/>
      <c r="K21" s="22"/>
      <c r="L21" s="39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</row>
    <row r="22" s="27" customFormat="true" ht="18" hidden="false" customHeight="true" outlineLevel="0" collapsed="false">
      <c r="A22" s="22"/>
      <c r="B22" s="23"/>
      <c r="C22" s="22"/>
      <c r="D22" s="22"/>
      <c r="E22" s="16" t="s">
        <v>30</v>
      </c>
      <c r="F22" s="22"/>
      <c r="G22" s="22"/>
      <c r="H22" s="22"/>
      <c r="I22" s="15" t="s">
        <v>26</v>
      </c>
      <c r="J22" s="16"/>
      <c r="K22" s="22"/>
      <c r="L22" s="39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</row>
    <row r="23" s="27" customFormat="true" ht="6.95" hidden="false" customHeight="true" outlineLevel="0" collapsed="false">
      <c r="A23" s="22"/>
      <c r="B23" s="23"/>
      <c r="C23" s="22"/>
      <c r="D23" s="22"/>
      <c r="E23" s="22"/>
      <c r="F23" s="22"/>
      <c r="G23" s="22"/>
      <c r="H23" s="22"/>
      <c r="I23" s="22"/>
      <c r="J23" s="22"/>
      <c r="K23" s="22"/>
      <c r="L23" s="39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</row>
    <row r="24" s="27" customFormat="true" ht="12" hidden="false" customHeight="true" outlineLevel="0" collapsed="false">
      <c r="A24" s="22"/>
      <c r="B24" s="23"/>
      <c r="C24" s="22"/>
      <c r="D24" s="15" t="s">
        <v>33</v>
      </c>
      <c r="E24" s="22"/>
      <c r="F24" s="22"/>
      <c r="G24" s="22"/>
      <c r="H24" s="22"/>
      <c r="I24" s="22"/>
      <c r="J24" s="22"/>
      <c r="K24" s="22"/>
      <c r="L24" s="39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</row>
    <row r="25" s="105" customFormat="true" ht="16.5" hidden="false" customHeight="true" outlineLevel="0" collapsed="false">
      <c r="A25" s="102"/>
      <c r="B25" s="103"/>
      <c r="C25" s="102"/>
      <c r="D25" s="102"/>
      <c r="E25" s="20"/>
      <c r="F25" s="20"/>
      <c r="G25" s="20"/>
      <c r="H25" s="20"/>
      <c r="I25" s="102"/>
      <c r="J25" s="102"/>
      <c r="K25" s="102"/>
      <c r="L25" s="104"/>
      <c r="S25" s="102"/>
      <c r="T25" s="102"/>
      <c r="U25" s="102"/>
      <c r="V25" s="102"/>
      <c r="W25" s="102"/>
      <c r="X25" s="102"/>
      <c r="Y25" s="102"/>
      <c r="Z25" s="102"/>
      <c r="AA25" s="102"/>
      <c r="AB25" s="102"/>
      <c r="AC25" s="102"/>
      <c r="AD25" s="102"/>
      <c r="AE25" s="102"/>
    </row>
    <row r="26" s="27" customFormat="true" ht="6.95" hidden="false" customHeight="true" outlineLevel="0" collapsed="false">
      <c r="A26" s="22"/>
      <c r="B26" s="23"/>
      <c r="C26" s="22"/>
      <c r="D26" s="22"/>
      <c r="E26" s="22"/>
      <c r="F26" s="22"/>
      <c r="G26" s="22"/>
      <c r="H26" s="22"/>
      <c r="I26" s="22"/>
      <c r="J26" s="22"/>
      <c r="K26" s="22"/>
      <c r="L26" s="39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</row>
    <row r="27" s="27" customFormat="true" ht="6.95" hidden="false" customHeight="true" outlineLevel="0" collapsed="false">
      <c r="A27" s="22"/>
      <c r="B27" s="23"/>
      <c r="C27" s="22"/>
      <c r="D27" s="72"/>
      <c r="E27" s="72"/>
      <c r="F27" s="72"/>
      <c r="G27" s="72"/>
      <c r="H27" s="72"/>
      <c r="I27" s="72"/>
      <c r="J27" s="72"/>
      <c r="K27" s="72"/>
      <c r="L27" s="39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</row>
    <row r="28" s="27" customFormat="true" ht="25.45" hidden="false" customHeight="true" outlineLevel="0" collapsed="false">
      <c r="A28" s="22"/>
      <c r="B28" s="23"/>
      <c r="C28" s="22"/>
      <c r="D28" s="106" t="s">
        <v>34</v>
      </c>
      <c r="E28" s="22"/>
      <c r="F28" s="22"/>
      <c r="G28" s="22"/>
      <c r="H28" s="22"/>
      <c r="I28" s="22"/>
      <c r="J28" s="107" t="n">
        <f aca="false">ROUND(J122, 2)</f>
        <v>0</v>
      </c>
      <c r="K28" s="22"/>
      <c r="L28" s="39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</row>
    <row r="29" s="27" customFormat="true" ht="6.95" hidden="false" customHeight="true" outlineLevel="0" collapsed="false">
      <c r="A29" s="22"/>
      <c r="B29" s="23"/>
      <c r="C29" s="22"/>
      <c r="D29" s="72"/>
      <c r="E29" s="72"/>
      <c r="F29" s="72"/>
      <c r="G29" s="72"/>
      <c r="H29" s="72"/>
      <c r="I29" s="72"/>
      <c r="J29" s="72"/>
      <c r="K29" s="72"/>
      <c r="L29" s="39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</row>
    <row r="30" s="27" customFormat="true" ht="14.4" hidden="false" customHeight="true" outlineLevel="0" collapsed="false">
      <c r="A30" s="22"/>
      <c r="B30" s="23"/>
      <c r="C30" s="22"/>
      <c r="D30" s="22"/>
      <c r="E30" s="22"/>
      <c r="F30" s="108" t="s">
        <v>36</v>
      </c>
      <c r="G30" s="22"/>
      <c r="H30" s="22"/>
      <c r="I30" s="108" t="s">
        <v>35</v>
      </c>
      <c r="J30" s="108" t="s">
        <v>37</v>
      </c>
      <c r="K30" s="22"/>
      <c r="L30" s="39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</row>
    <row r="31" s="27" customFormat="true" ht="14.4" hidden="false" customHeight="true" outlineLevel="0" collapsed="false">
      <c r="A31" s="22"/>
      <c r="B31" s="23"/>
      <c r="C31" s="22"/>
      <c r="D31" s="109" t="s">
        <v>38</v>
      </c>
      <c r="E31" s="15" t="s">
        <v>39</v>
      </c>
      <c r="F31" s="110" t="n">
        <f aca="false">ROUND((SUM(BE122:BE155)),  2)</f>
        <v>0</v>
      </c>
      <c r="G31" s="22"/>
      <c r="H31" s="22"/>
      <c r="I31" s="111" t="n">
        <v>0.21</v>
      </c>
      <c r="J31" s="110" t="n">
        <f aca="false">ROUND(((SUM(BE122:BE155))*I31),  2)</f>
        <v>0</v>
      </c>
      <c r="K31" s="22"/>
      <c r="L31" s="39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</row>
    <row r="32" s="27" customFormat="true" ht="14.4" hidden="false" customHeight="true" outlineLevel="0" collapsed="false">
      <c r="A32" s="22"/>
      <c r="B32" s="23"/>
      <c r="C32" s="22"/>
      <c r="D32" s="22"/>
      <c r="E32" s="15" t="s">
        <v>40</v>
      </c>
      <c r="F32" s="110" t="n">
        <f aca="false">ROUND((SUM(BF122:BF155)),  2)</f>
        <v>0</v>
      </c>
      <c r="G32" s="22"/>
      <c r="H32" s="22"/>
      <c r="I32" s="111" t="n">
        <v>0.12</v>
      </c>
      <c r="J32" s="110" t="n">
        <f aca="false">ROUND(((SUM(BF122:BF155))*I32),  2)</f>
        <v>0</v>
      </c>
      <c r="K32" s="22"/>
      <c r="L32" s="39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</row>
    <row r="33" s="27" customFormat="true" ht="14.4" hidden="true" customHeight="true" outlineLevel="0" collapsed="false">
      <c r="A33" s="22"/>
      <c r="B33" s="23"/>
      <c r="C33" s="22"/>
      <c r="D33" s="22"/>
      <c r="E33" s="15" t="s">
        <v>41</v>
      </c>
      <c r="F33" s="110" t="n">
        <f aca="false">ROUND((SUM(BG122:BG155)),  2)</f>
        <v>0</v>
      </c>
      <c r="G33" s="22"/>
      <c r="H33" s="22"/>
      <c r="I33" s="111" t="n">
        <v>0.21</v>
      </c>
      <c r="J33" s="110" t="n">
        <f aca="false">0</f>
        <v>0</v>
      </c>
      <c r="K33" s="22"/>
      <c r="L33" s="39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</row>
    <row r="34" s="27" customFormat="true" ht="14.4" hidden="true" customHeight="true" outlineLevel="0" collapsed="false">
      <c r="A34" s="22"/>
      <c r="B34" s="23"/>
      <c r="C34" s="22"/>
      <c r="D34" s="22"/>
      <c r="E34" s="15" t="s">
        <v>42</v>
      </c>
      <c r="F34" s="110" t="n">
        <f aca="false">ROUND((SUM(BH122:BH155)),  2)</f>
        <v>0</v>
      </c>
      <c r="G34" s="22"/>
      <c r="H34" s="22"/>
      <c r="I34" s="111" t="n">
        <v>0.12</v>
      </c>
      <c r="J34" s="110" t="n">
        <f aca="false">0</f>
        <v>0</v>
      </c>
      <c r="K34" s="22"/>
      <c r="L34" s="39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</row>
    <row r="35" s="27" customFormat="true" ht="14.4" hidden="true" customHeight="true" outlineLevel="0" collapsed="false">
      <c r="A35" s="22"/>
      <c r="B35" s="23"/>
      <c r="C35" s="22"/>
      <c r="D35" s="22"/>
      <c r="E35" s="15" t="s">
        <v>43</v>
      </c>
      <c r="F35" s="110" t="n">
        <f aca="false">ROUND((SUM(BI122:BI155)),  2)</f>
        <v>0</v>
      </c>
      <c r="G35" s="22"/>
      <c r="H35" s="22"/>
      <c r="I35" s="111" t="n">
        <v>0</v>
      </c>
      <c r="J35" s="110" t="n">
        <f aca="false">0</f>
        <v>0</v>
      </c>
      <c r="K35" s="22"/>
      <c r="L35" s="39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39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</row>
    <row r="37" s="27" customFormat="true" ht="25.45" hidden="false" customHeight="true" outlineLevel="0" collapsed="false">
      <c r="A37" s="22"/>
      <c r="B37" s="23"/>
      <c r="C37" s="112"/>
      <c r="D37" s="113" t="s">
        <v>44</v>
      </c>
      <c r="E37" s="63"/>
      <c r="F37" s="63"/>
      <c r="G37" s="114" t="s">
        <v>45</v>
      </c>
      <c r="H37" s="115" t="s">
        <v>46</v>
      </c>
      <c r="I37" s="63"/>
      <c r="J37" s="116" t="n">
        <f aca="false">SUM(J28:J35)</f>
        <v>0</v>
      </c>
      <c r="K37" s="117"/>
      <c r="L37" s="39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</row>
    <row r="38" s="27" customFormat="true" ht="14.4" hidden="false" customHeight="true" outlineLevel="0" collapsed="false">
      <c r="A38" s="22"/>
      <c r="B38" s="23"/>
      <c r="C38" s="22"/>
      <c r="D38" s="22"/>
      <c r="E38" s="22"/>
      <c r="F38" s="22"/>
      <c r="G38" s="22"/>
      <c r="H38" s="22"/>
      <c r="I38" s="22"/>
      <c r="J38" s="22"/>
      <c r="K38" s="22"/>
      <c r="L38" s="39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</row>
    <row r="39" customFormat="false" ht="14.4" hidden="false" customHeight="true" outlineLevel="0" collapsed="false">
      <c r="B39" s="6"/>
      <c r="L39" s="6"/>
    </row>
    <row r="40" customFormat="false" ht="14.4" hidden="false" customHeight="true" outlineLevel="0" collapsed="false">
      <c r="B40" s="6"/>
      <c r="L40" s="6"/>
    </row>
    <row r="41" customFormat="false" ht="14.4" hidden="false" customHeight="true" outlineLevel="0" collapsed="false">
      <c r="B41" s="6"/>
      <c r="L41" s="6"/>
    </row>
    <row r="42" customFormat="false" ht="14.4" hidden="false" customHeight="true" outlineLevel="0" collapsed="false">
      <c r="B42" s="6"/>
      <c r="L42" s="6"/>
    </row>
    <row r="43" customFormat="false" ht="14.4" hidden="false" customHeight="true" outlineLevel="0" collapsed="false">
      <c r="B43" s="6"/>
      <c r="L43" s="6"/>
    </row>
    <row r="44" customFormat="false" ht="14.4" hidden="false" customHeight="true" outlineLevel="0" collapsed="false">
      <c r="B44" s="6"/>
      <c r="L44" s="6"/>
    </row>
    <row r="45" customFormat="false" ht="14.4" hidden="false" customHeight="true" outlineLevel="0" collapsed="false">
      <c r="B45" s="6"/>
      <c r="L45" s="6"/>
    </row>
    <row r="46" customFormat="false" ht="14.4" hidden="false" customHeight="true" outlineLevel="0" collapsed="false">
      <c r="B46" s="6"/>
      <c r="L46" s="6"/>
    </row>
    <row r="47" customFormat="false" ht="14.4" hidden="false" customHeight="true" outlineLevel="0" collapsed="false">
      <c r="B47" s="6"/>
      <c r="L47" s="6"/>
    </row>
    <row r="48" customFormat="false" ht="14.4" hidden="false" customHeight="true" outlineLevel="0" collapsed="false">
      <c r="B48" s="6"/>
      <c r="L48" s="6"/>
    </row>
    <row r="49" customFormat="false" ht="14.4" hidden="false" customHeight="true" outlineLevel="0" collapsed="false">
      <c r="B49" s="6"/>
      <c r="L49" s="6"/>
    </row>
    <row r="50" s="27" customFormat="true" ht="14.4" hidden="false" customHeight="true" outlineLevel="0" collapsed="false">
      <c r="B50" s="39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39"/>
    </row>
    <row r="51" customFormat="false" ht="12.8" hidden="false" customHeight="false" outlineLevel="0" collapsed="false">
      <c r="B51" s="6"/>
      <c r="L51" s="6"/>
    </row>
    <row r="52" customFormat="false" ht="12.8" hidden="false" customHeight="false" outlineLevel="0" collapsed="false">
      <c r="B52" s="6"/>
      <c r="L52" s="6"/>
    </row>
    <row r="53" customFormat="false" ht="12.8" hidden="false" customHeight="false" outlineLevel="0" collapsed="false">
      <c r="B53" s="6"/>
      <c r="L53" s="6"/>
    </row>
    <row r="54" customFormat="false" ht="12.8" hidden="false" customHeight="false" outlineLevel="0" collapsed="false">
      <c r="B54" s="6"/>
      <c r="L54" s="6"/>
    </row>
    <row r="55" customFormat="false" ht="12.8" hidden="false" customHeight="false" outlineLevel="0" collapsed="false">
      <c r="B55" s="6"/>
      <c r="L55" s="6"/>
    </row>
    <row r="56" customFormat="false" ht="12.8" hidden="false" customHeight="false" outlineLevel="0" collapsed="false">
      <c r="B56" s="6"/>
      <c r="L56" s="6"/>
    </row>
    <row r="57" customFormat="false" ht="12.8" hidden="false" customHeight="false" outlineLevel="0" collapsed="false">
      <c r="B57" s="6"/>
      <c r="L57" s="6"/>
    </row>
    <row r="58" customFormat="false" ht="12.8" hidden="false" customHeight="false" outlineLevel="0" collapsed="false">
      <c r="B58" s="6"/>
      <c r="L58" s="6"/>
    </row>
    <row r="59" customFormat="false" ht="12.8" hidden="false" customHeight="false" outlineLevel="0" collapsed="false">
      <c r="B59" s="6"/>
      <c r="L59" s="6"/>
    </row>
    <row r="60" customFormat="false" ht="12.8" hidden="false" customHeight="false" outlineLevel="0" collapsed="false">
      <c r="B60" s="6"/>
      <c r="L60" s="6"/>
    </row>
    <row r="61" s="27" customFormat="true" ht="12.8" hidden="false" customHeight="false" outlineLevel="0" collapsed="false">
      <c r="A61" s="22"/>
      <c r="B61" s="23"/>
      <c r="C61" s="22"/>
      <c r="D61" s="42" t="s">
        <v>49</v>
      </c>
      <c r="E61" s="25"/>
      <c r="F61" s="118" t="s">
        <v>50</v>
      </c>
      <c r="G61" s="42" t="s">
        <v>49</v>
      </c>
      <c r="H61" s="25"/>
      <c r="I61" s="25"/>
      <c r="J61" s="119" t="s">
        <v>50</v>
      </c>
      <c r="K61" s="25"/>
      <c r="L61" s="39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</row>
    <row r="62" customFormat="false" ht="12.8" hidden="false" customHeight="false" outlineLevel="0" collapsed="false">
      <c r="B62" s="6"/>
      <c r="L62" s="6"/>
    </row>
    <row r="63" customFormat="false" ht="12.8" hidden="false" customHeight="false" outlineLevel="0" collapsed="false">
      <c r="B63" s="6"/>
      <c r="L63" s="6"/>
    </row>
    <row r="64" customFormat="false" ht="12.8" hidden="false" customHeight="false" outlineLevel="0" collapsed="false">
      <c r="B64" s="6"/>
      <c r="L64" s="6"/>
    </row>
    <row r="65" s="27" customFormat="true" ht="12.8" hidden="false" customHeight="false" outlineLevel="0" collapsed="false">
      <c r="A65" s="22"/>
      <c r="B65" s="23"/>
      <c r="C65" s="22"/>
      <c r="D65" s="40" t="s">
        <v>51</v>
      </c>
      <c r="E65" s="43"/>
      <c r="F65" s="43"/>
      <c r="G65" s="40" t="s">
        <v>52</v>
      </c>
      <c r="H65" s="43"/>
      <c r="I65" s="43"/>
      <c r="J65" s="43"/>
      <c r="K65" s="43"/>
      <c r="L65" s="39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</row>
    <row r="66" customFormat="false" ht="12.8" hidden="false" customHeight="false" outlineLevel="0" collapsed="false">
      <c r="B66" s="6"/>
      <c r="L66" s="6"/>
    </row>
    <row r="67" customFormat="false" ht="12.8" hidden="false" customHeight="false" outlineLevel="0" collapsed="false">
      <c r="B67" s="6"/>
      <c r="L67" s="6"/>
    </row>
    <row r="68" customFormat="false" ht="12.8" hidden="false" customHeight="false" outlineLevel="0" collapsed="false">
      <c r="B68" s="6"/>
      <c r="L68" s="6"/>
    </row>
    <row r="69" customFormat="false" ht="12.8" hidden="false" customHeight="false" outlineLevel="0" collapsed="false">
      <c r="B69" s="6"/>
      <c r="L69" s="6"/>
    </row>
    <row r="70" customFormat="false" ht="12.8" hidden="false" customHeight="false" outlineLevel="0" collapsed="false">
      <c r="B70" s="6"/>
      <c r="L70" s="6"/>
    </row>
    <row r="71" customFormat="false" ht="12.8" hidden="false" customHeight="false" outlineLevel="0" collapsed="false">
      <c r="B71" s="6"/>
      <c r="L71" s="6"/>
    </row>
    <row r="72" customFormat="false" ht="12.8" hidden="false" customHeight="false" outlineLevel="0" collapsed="false">
      <c r="B72" s="6"/>
      <c r="L72" s="6"/>
    </row>
    <row r="73" customFormat="false" ht="12.8" hidden="false" customHeight="false" outlineLevel="0" collapsed="false">
      <c r="B73" s="6"/>
      <c r="L73" s="6"/>
    </row>
    <row r="74" customFormat="false" ht="12.8" hidden="false" customHeight="false" outlineLevel="0" collapsed="false">
      <c r="B74" s="6"/>
      <c r="L74" s="6"/>
    </row>
    <row r="75" customFormat="false" ht="12.8" hidden="false" customHeight="false" outlineLevel="0" collapsed="false">
      <c r="B75" s="6"/>
      <c r="L75" s="6"/>
    </row>
    <row r="76" s="27" customFormat="true" ht="12.8" hidden="false" customHeight="false" outlineLevel="0" collapsed="false">
      <c r="A76" s="22"/>
      <c r="B76" s="23"/>
      <c r="C76" s="22"/>
      <c r="D76" s="42" t="s">
        <v>49</v>
      </c>
      <c r="E76" s="25"/>
      <c r="F76" s="118" t="s">
        <v>50</v>
      </c>
      <c r="G76" s="42" t="s">
        <v>49</v>
      </c>
      <c r="H76" s="25"/>
      <c r="I76" s="25"/>
      <c r="J76" s="119" t="s">
        <v>50</v>
      </c>
      <c r="K76" s="25"/>
      <c r="L76" s="39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</row>
    <row r="77" s="27" customFormat="true" ht="14.4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</row>
    <row r="82" s="27" customFormat="true" ht="24.95" hidden="false" customHeight="true" outlineLevel="0" collapsed="false">
      <c r="A82" s="22"/>
      <c r="B82" s="23"/>
      <c r="C82" s="7" t="s">
        <v>83</v>
      </c>
      <c r="D82" s="22"/>
      <c r="E82" s="22"/>
      <c r="F82" s="22"/>
      <c r="G82" s="22"/>
      <c r="H82" s="22"/>
      <c r="I82" s="22"/>
      <c r="J82" s="22"/>
      <c r="K82" s="22"/>
      <c r="L82" s="39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39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</row>
    <row r="84" s="27" customFormat="true" ht="12" hidden="false" customHeight="true" outlineLevel="0" collapsed="false">
      <c r="A84" s="22"/>
      <c r="B84" s="23"/>
      <c r="C84" s="15" t="s">
        <v>15</v>
      </c>
      <c r="D84" s="22"/>
      <c r="E84" s="22"/>
      <c r="F84" s="22"/>
      <c r="G84" s="22"/>
      <c r="H84" s="22"/>
      <c r="I84" s="22"/>
      <c r="J84" s="22"/>
      <c r="K84" s="22"/>
      <c r="L84" s="39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</row>
    <row r="85" s="27" customFormat="true" ht="16.5" hidden="false" customHeight="true" outlineLevel="0" collapsed="false">
      <c r="A85" s="22"/>
      <c r="B85" s="23"/>
      <c r="C85" s="22"/>
      <c r="D85" s="22"/>
      <c r="E85" s="53" t="str">
        <f aca="false">E7</f>
        <v>Centrální spisovna OSŘ-osazení kuchyňské linky</v>
      </c>
      <c r="F85" s="53"/>
      <c r="G85" s="53"/>
      <c r="H85" s="53"/>
      <c r="I85" s="22"/>
      <c r="J85" s="22"/>
      <c r="K85" s="22"/>
      <c r="L85" s="39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39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16" t="str">
        <f aca="false">F10</f>
        <v>Špitálka 6, Brno</v>
      </c>
      <c r="G87" s="22"/>
      <c r="H87" s="22"/>
      <c r="I87" s="15" t="s">
        <v>21</v>
      </c>
      <c r="J87" s="100" t="str">
        <f aca="false">IF(J10="","",J10)</f>
        <v>3. 2. 2026</v>
      </c>
      <c r="K87" s="22"/>
      <c r="L87" s="39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39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</row>
    <row r="89" s="27" customFormat="true" ht="15.15" hidden="false" customHeight="true" outlineLevel="0" collapsed="false">
      <c r="A89" s="22"/>
      <c r="B89" s="23"/>
      <c r="C89" s="15" t="s">
        <v>23</v>
      </c>
      <c r="D89" s="22"/>
      <c r="E89" s="22"/>
      <c r="F89" s="16" t="str">
        <f aca="false">E13</f>
        <v>MmBrna, OSB Husova 3, Brno</v>
      </c>
      <c r="G89" s="22"/>
      <c r="H89" s="22"/>
      <c r="I89" s="15" t="s">
        <v>29</v>
      </c>
      <c r="J89" s="120" t="str">
        <f aca="false">E19</f>
        <v>Radka Volková</v>
      </c>
      <c r="K89" s="22"/>
      <c r="L89" s="39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</row>
    <row r="90" s="27" customFormat="true" ht="15.15" hidden="false" customHeight="true" outlineLevel="0" collapsed="false">
      <c r="A90" s="22"/>
      <c r="B90" s="23"/>
      <c r="C90" s="15" t="s">
        <v>27</v>
      </c>
      <c r="D90" s="22"/>
      <c r="E90" s="22"/>
      <c r="F90" s="16" t="str">
        <f aca="false">IF(E16="","",E16)</f>
        <v>Vyplň údaj</v>
      </c>
      <c r="G90" s="22"/>
      <c r="H90" s="22"/>
      <c r="I90" s="15" t="s">
        <v>32</v>
      </c>
      <c r="J90" s="120" t="str">
        <f aca="false">E22</f>
        <v>Radka Volková</v>
      </c>
      <c r="K90" s="22"/>
      <c r="L90" s="39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</row>
    <row r="91" s="27" customFormat="true" ht="10.3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39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</row>
    <row r="92" s="27" customFormat="true" ht="29.3" hidden="false" customHeight="true" outlineLevel="0" collapsed="false">
      <c r="A92" s="22"/>
      <c r="B92" s="23"/>
      <c r="C92" s="121" t="s">
        <v>84</v>
      </c>
      <c r="D92" s="112"/>
      <c r="E92" s="112"/>
      <c r="F92" s="112"/>
      <c r="G92" s="112"/>
      <c r="H92" s="112"/>
      <c r="I92" s="112"/>
      <c r="J92" s="122" t="s">
        <v>85</v>
      </c>
      <c r="K92" s="112"/>
      <c r="L92" s="39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</row>
    <row r="93" s="27" customFormat="true" ht="10.3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39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</row>
    <row r="94" s="27" customFormat="true" ht="22.8" hidden="false" customHeight="true" outlineLevel="0" collapsed="false">
      <c r="A94" s="22"/>
      <c r="B94" s="23"/>
      <c r="C94" s="123" t="s">
        <v>86</v>
      </c>
      <c r="D94" s="22"/>
      <c r="E94" s="22"/>
      <c r="F94" s="22"/>
      <c r="G94" s="22"/>
      <c r="H94" s="22"/>
      <c r="I94" s="22"/>
      <c r="J94" s="107" t="n">
        <f aca="false">J122</f>
        <v>0</v>
      </c>
      <c r="K94" s="22"/>
      <c r="L94" s="39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U94" s="3" t="s">
        <v>87</v>
      </c>
    </row>
    <row r="95" s="124" customFormat="true" ht="24.95" hidden="false" customHeight="true" outlineLevel="0" collapsed="false">
      <c r="B95" s="125"/>
      <c r="D95" s="126" t="s">
        <v>88</v>
      </c>
      <c r="E95" s="127"/>
      <c r="F95" s="127"/>
      <c r="G95" s="127"/>
      <c r="H95" s="127"/>
      <c r="I95" s="127"/>
      <c r="J95" s="128" t="n">
        <f aca="false">J123</f>
        <v>0</v>
      </c>
      <c r="L95" s="125"/>
    </row>
    <row r="96" s="129" customFormat="true" ht="19.9" hidden="false" customHeight="true" outlineLevel="0" collapsed="false">
      <c r="B96" s="130"/>
      <c r="D96" s="131" t="s">
        <v>89</v>
      </c>
      <c r="E96" s="132"/>
      <c r="F96" s="132"/>
      <c r="G96" s="132"/>
      <c r="H96" s="132"/>
      <c r="I96" s="132"/>
      <c r="J96" s="133" t="n">
        <f aca="false">J124</f>
        <v>0</v>
      </c>
      <c r="L96" s="130"/>
    </row>
    <row r="97" s="124" customFormat="true" ht="24.95" hidden="false" customHeight="true" outlineLevel="0" collapsed="false">
      <c r="B97" s="125"/>
      <c r="D97" s="126" t="s">
        <v>90</v>
      </c>
      <c r="E97" s="127"/>
      <c r="F97" s="127"/>
      <c r="G97" s="127"/>
      <c r="H97" s="127"/>
      <c r="I97" s="127"/>
      <c r="J97" s="128" t="n">
        <f aca="false">J127</f>
        <v>0</v>
      </c>
      <c r="L97" s="125"/>
    </row>
    <row r="98" s="129" customFormat="true" ht="19.9" hidden="false" customHeight="true" outlineLevel="0" collapsed="false">
      <c r="B98" s="130"/>
      <c r="D98" s="131" t="s">
        <v>91</v>
      </c>
      <c r="E98" s="132"/>
      <c r="F98" s="132"/>
      <c r="G98" s="132"/>
      <c r="H98" s="132"/>
      <c r="I98" s="132"/>
      <c r="J98" s="133" t="n">
        <f aca="false">J128</f>
        <v>0</v>
      </c>
      <c r="L98" s="130"/>
    </row>
    <row r="99" s="129" customFormat="true" ht="19.9" hidden="false" customHeight="true" outlineLevel="0" collapsed="false">
      <c r="B99" s="130"/>
      <c r="D99" s="131" t="s">
        <v>92</v>
      </c>
      <c r="E99" s="132"/>
      <c r="F99" s="132"/>
      <c r="G99" s="132"/>
      <c r="H99" s="132"/>
      <c r="I99" s="132"/>
      <c r="J99" s="133" t="n">
        <f aca="false">J131</f>
        <v>0</v>
      </c>
      <c r="L99" s="130"/>
    </row>
    <row r="100" s="129" customFormat="true" ht="19.9" hidden="false" customHeight="true" outlineLevel="0" collapsed="false">
      <c r="B100" s="130"/>
      <c r="D100" s="131" t="s">
        <v>93</v>
      </c>
      <c r="E100" s="132"/>
      <c r="F100" s="132"/>
      <c r="G100" s="132"/>
      <c r="H100" s="132"/>
      <c r="I100" s="132"/>
      <c r="J100" s="133" t="n">
        <f aca="false">J136</f>
        <v>0</v>
      </c>
      <c r="L100" s="130"/>
    </row>
    <row r="101" s="129" customFormat="true" ht="19.9" hidden="false" customHeight="true" outlineLevel="0" collapsed="false">
      <c r="B101" s="130"/>
      <c r="D101" s="131" t="s">
        <v>94</v>
      </c>
      <c r="E101" s="132"/>
      <c r="F101" s="132"/>
      <c r="G101" s="132"/>
      <c r="H101" s="132"/>
      <c r="I101" s="132"/>
      <c r="J101" s="133" t="n">
        <f aca="false">J139</f>
        <v>0</v>
      </c>
      <c r="L101" s="130"/>
    </row>
    <row r="102" s="124" customFormat="true" ht="24.95" hidden="false" customHeight="true" outlineLevel="0" collapsed="false">
      <c r="B102" s="125"/>
      <c r="D102" s="126" t="s">
        <v>95</v>
      </c>
      <c r="E102" s="127"/>
      <c r="F102" s="127"/>
      <c r="G102" s="127"/>
      <c r="H102" s="127"/>
      <c r="I102" s="127"/>
      <c r="J102" s="128" t="n">
        <f aca="false">J150</f>
        <v>0</v>
      </c>
      <c r="L102" s="125"/>
    </row>
    <row r="103" s="124" customFormat="true" ht="24.95" hidden="false" customHeight="true" outlineLevel="0" collapsed="false">
      <c r="B103" s="125"/>
      <c r="D103" s="126" t="s">
        <v>96</v>
      </c>
      <c r="E103" s="127"/>
      <c r="F103" s="127"/>
      <c r="G103" s="127"/>
      <c r="H103" s="127"/>
      <c r="I103" s="127"/>
      <c r="J103" s="128" t="n">
        <f aca="false">J153</f>
        <v>0</v>
      </c>
      <c r="L103" s="125"/>
    </row>
    <row r="104" s="129" customFormat="true" ht="19.9" hidden="false" customHeight="true" outlineLevel="0" collapsed="false">
      <c r="B104" s="130"/>
      <c r="D104" s="131" t="s">
        <v>97</v>
      </c>
      <c r="E104" s="132"/>
      <c r="F104" s="132"/>
      <c r="G104" s="132"/>
      <c r="H104" s="132"/>
      <c r="I104" s="132"/>
      <c r="J104" s="133" t="n">
        <f aca="false">J154</f>
        <v>0</v>
      </c>
      <c r="L104" s="130"/>
    </row>
    <row r="105" s="27" customFormat="true" ht="21.85" hidden="false" customHeight="true" outlineLevel="0" collapsed="false">
      <c r="A105" s="22"/>
      <c r="B105" s="23"/>
      <c r="C105" s="22"/>
      <c r="D105" s="22"/>
      <c r="E105" s="22"/>
      <c r="F105" s="22"/>
      <c r="G105" s="22"/>
      <c r="H105" s="22"/>
      <c r="I105" s="22"/>
      <c r="J105" s="22"/>
      <c r="K105" s="22"/>
      <c r="L105" s="39"/>
      <c r="S105" s="22"/>
      <c r="T105" s="22"/>
      <c r="U105" s="22"/>
      <c r="V105" s="22"/>
      <c r="W105" s="22"/>
      <c r="X105" s="22"/>
      <c r="Y105" s="22"/>
      <c r="Z105" s="22"/>
      <c r="AA105" s="22"/>
      <c r="AB105" s="22"/>
      <c r="AC105" s="22"/>
      <c r="AD105" s="22"/>
      <c r="AE105" s="22"/>
    </row>
    <row r="106" s="27" customFormat="true" ht="6.95" hidden="false" customHeight="true" outlineLevel="0" collapsed="false">
      <c r="A106" s="22"/>
      <c r="B106" s="44"/>
      <c r="C106" s="45"/>
      <c r="D106" s="45"/>
      <c r="E106" s="45"/>
      <c r="F106" s="45"/>
      <c r="G106" s="45"/>
      <c r="H106" s="45"/>
      <c r="I106" s="45"/>
      <c r="J106" s="45"/>
      <c r="K106" s="45"/>
      <c r="L106" s="39"/>
      <c r="S106" s="22"/>
      <c r="T106" s="22"/>
      <c r="U106" s="22"/>
      <c r="V106" s="22"/>
      <c r="W106" s="22"/>
      <c r="X106" s="22"/>
      <c r="Y106" s="22"/>
      <c r="Z106" s="22"/>
      <c r="AA106" s="22"/>
      <c r="AB106" s="22"/>
      <c r="AC106" s="22"/>
      <c r="AD106" s="22"/>
      <c r="AE106" s="22"/>
    </row>
    <row r="110" s="27" customFormat="true" ht="6.95" hidden="false" customHeight="true" outlineLevel="0" collapsed="false">
      <c r="A110" s="22"/>
      <c r="B110" s="46"/>
      <c r="C110" s="47"/>
      <c r="D110" s="47"/>
      <c r="E110" s="47"/>
      <c r="F110" s="47"/>
      <c r="G110" s="47"/>
      <c r="H110" s="47"/>
      <c r="I110" s="47"/>
      <c r="J110" s="47"/>
      <c r="K110" s="47"/>
      <c r="L110" s="39"/>
      <c r="S110" s="22"/>
      <c r="T110" s="22"/>
      <c r="U110" s="22"/>
      <c r="V110" s="22"/>
      <c r="W110" s="22"/>
      <c r="X110" s="22"/>
      <c r="Y110" s="22"/>
      <c r="Z110" s="22"/>
      <c r="AA110" s="22"/>
      <c r="AB110" s="22"/>
      <c r="AC110" s="22"/>
      <c r="AD110" s="22"/>
      <c r="AE110" s="22"/>
    </row>
    <row r="111" s="27" customFormat="true" ht="24.95" hidden="false" customHeight="true" outlineLevel="0" collapsed="false">
      <c r="A111" s="22"/>
      <c r="B111" s="23"/>
      <c r="C111" s="7" t="s">
        <v>98</v>
      </c>
      <c r="D111" s="22"/>
      <c r="E111" s="22"/>
      <c r="F111" s="22"/>
      <c r="G111" s="22"/>
      <c r="H111" s="22"/>
      <c r="I111" s="22"/>
      <c r="J111" s="22"/>
      <c r="K111" s="22"/>
      <c r="L111" s="39"/>
      <c r="S111" s="22"/>
      <c r="T111" s="22"/>
      <c r="U111" s="22"/>
      <c r="V111" s="22"/>
      <c r="W111" s="22"/>
      <c r="X111" s="22"/>
      <c r="Y111" s="22"/>
      <c r="Z111" s="22"/>
      <c r="AA111" s="22"/>
      <c r="AB111" s="22"/>
      <c r="AC111" s="22"/>
      <c r="AD111" s="22"/>
      <c r="AE111" s="22"/>
    </row>
    <row r="112" s="27" customFormat="true" ht="6.95" hidden="false" customHeight="true" outlineLevel="0" collapsed="false">
      <c r="A112" s="22"/>
      <c r="B112" s="23"/>
      <c r="C112" s="22"/>
      <c r="D112" s="22"/>
      <c r="E112" s="22"/>
      <c r="F112" s="22"/>
      <c r="G112" s="22"/>
      <c r="H112" s="22"/>
      <c r="I112" s="22"/>
      <c r="J112" s="22"/>
      <c r="K112" s="22"/>
      <c r="L112" s="39"/>
      <c r="S112" s="22"/>
      <c r="T112" s="22"/>
      <c r="U112" s="22"/>
      <c r="V112" s="22"/>
      <c r="W112" s="22"/>
      <c r="X112" s="22"/>
      <c r="Y112" s="22"/>
      <c r="Z112" s="22"/>
      <c r="AA112" s="22"/>
      <c r="AB112" s="22"/>
      <c r="AC112" s="22"/>
      <c r="AD112" s="22"/>
      <c r="AE112" s="22"/>
    </row>
    <row r="113" s="27" customFormat="true" ht="12" hidden="false" customHeight="true" outlineLevel="0" collapsed="false">
      <c r="A113" s="22"/>
      <c r="B113" s="23"/>
      <c r="C113" s="15" t="s">
        <v>15</v>
      </c>
      <c r="D113" s="22"/>
      <c r="E113" s="22"/>
      <c r="F113" s="22"/>
      <c r="G113" s="22"/>
      <c r="H113" s="22"/>
      <c r="I113" s="22"/>
      <c r="J113" s="22"/>
      <c r="K113" s="22"/>
      <c r="L113" s="39"/>
      <c r="S113" s="22"/>
      <c r="T113" s="22"/>
      <c r="U113" s="22"/>
      <c r="V113" s="22"/>
      <c r="W113" s="22"/>
      <c r="X113" s="22"/>
      <c r="Y113" s="22"/>
      <c r="Z113" s="22"/>
      <c r="AA113" s="22"/>
      <c r="AB113" s="22"/>
      <c r="AC113" s="22"/>
      <c r="AD113" s="22"/>
      <c r="AE113" s="22"/>
    </row>
    <row r="114" s="27" customFormat="true" ht="16.5" hidden="false" customHeight="true" outlineLevel="0" collapsed="false">
      <c r="A114" s="22"/>
      <c r="B114" s="23"/>
      <c r="C114" s="22"/>
      <c r="D114" s="22"/>
      <c r="E114" s="53" t="str">
        <f aca="false">E7</f>
        <v>Centrální spisovna OSŘ-osazení kuchyňské linky</v>
      </c>
      <c r="F114" s="53"/>
      <c r="G114" s="53"/>
      <c r="H114" s="53"/>
      <c r="I114" s="22"/>
      <c r="J114" s="22"/>
      <c r="K114" s="22"/>
      <c r="L114" s="39"/>
      <c r="S114" s="22"/>
      <c r="T114" s="22"/>
      <c r="U114" s="22"/>
      <c r="V114" s="22"/>
      <c r="W114" s="22"/>
      <c r="X114" s="22"/>
      <c r="Y114" s="22"/>
      <c r="Z114" s="22"/>
      <c r="AA114" s="22"/>
      <c r="AB114" s="22"/>
      <c r="AC114" s="22"/>
      <c r="AD114" s="22"/>
      <c r="AE114" s="22"/>
    </row>
    <row r="115" s="27" customFormat="true" ht="6.95" hidden="false" customHeight="true" outlineLevel="0" collapsed="false">
      <c r="A115" s="22"/>
      <c r="B115" s="23"/>
      <c r="C115" s="22"/>
      <c r="D115" s="22"/>
      <c r="E115" s="22"/>
      <c r="F115" s="22"/>
      <c r="G115" s="22"/>
      <c r="H115" s="22"/>
      <c r="I115" s="22"/>
      <c r="J115" s="22"/>
      <c r="K115" s="22"/>
      <c r="L115" s="39"/>
      <c r="S115" s="22"/>
      <c r="T115" s="22"/>
      <c r="U115" s="22"/>
      <c r="V115" s="22"/>
      <c r="W115" s="22"/>
      <c r="X115" s="22"/>
      <c r="Y115" s="22"/>
      <c r="Z115" s="22"/>
      <c r="AA115" s="22"/>
      <c r="AB115" s="22"/>
      <c r="AC115" s="22"/>
      <c r="AD115" s="22"/>
      <c r="AE115" s="22"/>
    </row>
    <row r="116" s="27" customFormat="true" ht="12" hidden="false" customHeight="true" outlineLevel="0" collapsed="false">
      <c r="A116" s="22"/>
      <c r="B116" s="23"/>
      <c r="C116" s="15" t="s">
        <v>19</v>
      </c>
      <c r="D116" s="22"/>
      <c r="E116" s="22"/>
      <c r="F116" s="16" t="str">
        <f aca="false">F10</f>
        <v>Špitálka 6, Brno</v>
      </c>
      <c r="G116" s="22"/>
      <c r="H116" s="22"/>
      <c r="I116" s="15" t="s">
        <v>21</v>
      </c>
      <c r="J116" s="100" t="str">
        <f aca="false">IF(J10="","",J10)</f>
        <v>3. 2. 2026</v>
      </c>
      <c r="K116" s="22"/>
      <c r="L116" s="39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</row>
    <row r="117" s="27" customFormat="true" ht="6.95" hidden="false" customHeight="true" outlineLevel="0" collapsed="false">
      <c r="A117" s="22"/>
      <c r="B117" s="23"/>
      <c r="C117" s="22"/>
      <c r="D117" s="22"/>
      <c r="E117" s="22"/>
      <c r="F117" s="22"/>
      <c r="G117" s="22"/>
      <c r="H117" s="22"/>
      <c r="I117" s="22"/>
      <c r="J117" s="22"/>
      <c r="K117" s="22"/>
      <c r="L117" s="39"/>
      <c r="S117" s="22"/>
      <c r="T117" s="22"/>
      <c r="U117" s="22"/>
      <c r="V117" s="22"/>
      <c r="W117" s="22"/>
      <c r="X117" s="22"/>
      <c r="Y117" s="22"/>
      <c r="Z117" s="22"/>
      <c r="AA117" s="22"/>
      <c r="AB117" s="22"/>
      <c r="AC117" s="22"/>
      <c r="AD117" s="22"/>
      <c r="AE117" s="22"/>
    </row>
    <row r="118" s="27" customFormat="true" ht="15.15" hidden="false" customHeight="true" outlineLevel="0" collapsed="false">
      <c r="A118" s="22"/>
      <c r="B118" s="23"/>
      <c r="C118" s="15" t="s">
        <v>23</v>
      </c>
      <c r="D118" s="22"/>
      <c r="E118" s="22"/>
      <c r="F118" s="16" t="str">
        <f aca="false">E13</f>
        <v>MmBrna, OSB Husova 3, Brno</v>
      </c>
      <c r="G118" s="22"/>
      <c r="H118" s="22"/>
      <c r="I118" s="15" t="s">
        <v>29</v>
      </c>
      <c r="J118" s="120" t="str">
        <f aca="false">E19</f>
        <v>Radka Volková</v>
      </c>
      <c r="K118" s="22"/>
      <c r="L118" s="39"/>
      <c r="S118" s="22"/>
      <c r="T118" s="22"/>
      <c r="U118" s="22"/>
      <c r="V118" s="22"/>
      <c r="W118" s="22"/>
      <c r="X118" s="22"/>
      <c r="Y118" s="22"/>
      <c r="Z118" s="22"/>
      <c r="AA118" s="22"/>
      <c r="AB118" s="22"/>
      <c r="AC118" s="22"/>
      <c r="AD118" s="22"/>
      <c r="AE118" s="22"/>
    </row>
    <row r="119" s="27" customFormat="true" ht="15.15" hidden="false" customHeight="true" outlineLevel="0" collapsed="false">
      <c r="A119" s="22"/>
      <c r="B119" s="23"/>
      <c r="C119" s="15" t="s">
        <v>27</v>
      </c>
      <c r="D119" s="22"/>
      <c r="E119" s="22"/>
      <c r="F119" s="16" t="str">
        <f aca="false">IF(E16="","",E16)</f>
        <v>Vyplň údaj</v>
      </c>
      <c r="G119" s="22"/>
      <c r="H119" s="22"/>
      <c r="I119" s="15" t="s">
        <v>32</v>
      </c>
      <c r="J119" s="120" t="str">
        <f aca="false">E22</f>
        <v>Radka Volková</v>
      </c>
      <c r="K119" s="22"/>
      <c r="L119" s="39"/>
      <c r="S119" s="22"/>
      <c r="T119" s="22"/>
      <c r="U119" s="22"/>
      <c r="V119" s="22"/>
      <c r="W119" s="22"/>
      <c r="X119" s="22"/>
      <c r="Y119" s="22"/>
      <c r="Z119" s="22"/>
      <c r="AA119" s="22"/>
      <c r="AB119" s="22"/>
      <c r="AC119" s="22"/>
      <c r="AD119" s="22"/>
      <c r="AE119" s="22"/>
    </row>
    <row r="120" s="27" customFormat="true" ht="10.3" hidden="false" customHeight="true" outlineLevel="0" collapsed="false">
      <c r="A120" s="22"/>
      <c r="B120" s="23"/>
      <c r="C120" s="22"/>
      <c r="D120" s="22"/>
      <c r="E120" s="22"/>
      <c r="F120" s="22"/>
      <c r="G120" s="22"/>
      <c r="H120" s="22"/>
      <c r="I120" s="22"/>
      <c r="J120" s="22"/>
      <c r="K120" s="22"/>
      <c r="L120" s="39"/>
      <c r="S120" s="22"/>
      <c r="T120" s="22"/>
      <c r="U120" s="22"/>
      <c r="V120" s="22"/>
      <c r="W120" s="22"/>
      <c r="X120" s="22"/>
      <c r="Y120" s="22"/>
      <c r="Z120" s="22"/>
      <c r="AA120" s="22"/>
      <c r="AB120" s="22"/>
      <c r="AC120" s="22"/>
      <c r="AD120" s="22"/>
      <c r="AE120" s="22"/>
    </row>
    <row r="121" s="140" customFormat="true" ht="29.3" hidden="false" customHeight="true" outlineLevel="0" collapsed="false">
      <c r="A121" s="134"/>
      <c r="B121" s="135"/>
      <c r="C121" s="136" t="s">
        <v>99</v>
      </c>
      <c r="D121" s="137" t="s">
        <v>59</v>
      </c>
      <c r="E121" s="137" t="s">
        <v>55</v>
      </c>
      <c r="F121" s="137" t="s">
        <v>56</v>
      </c>
      <c r="G121" s="137" t="s">
        <v>100</v>
      </c>
      <c r="H121" s="137" t="s">
        <v>101</v>
      </c>
      <c r="I121" s="137" t="s">
        <v>102</v>
      </c>
      <c r="J121" s="137" t="s">
        <v>85</v>
      </c>
      <c r="K121" s="138" t="s">
        <v>103</v>
      </c>
      <c r="L121" s="139"/>
      <c r="M121" s="68"/>
      <c r="N121" s="69" t="s">
        <v>38</v>
      </c>
      <c r="O121" s="69" t="s">
        <v>104</v>
      </c>
      <c r="P121" s="69" t="s">
        <v>105</v>
      </c>
      <c r="Q121" s="69" t="s">
        <v>106</v>
      </c>
      <c r="R121" s="69" t="s">
        <v>107</v>
      </c>
      <c r="S121" s="69" t="s">
        <v>108</v>
      </c>
      <c r="T121" s="70" t="s">
        <v>109</v>
      </c>
      <c r="U121" s="134"/>
      <c r="V121" s="134"/>
      <c r="W121" s="134"/>
      <c r="X121" s="134"/>
      <c r="Y121" s="134"/>
      <c r="Z121" s="134"/>
      <c r="AA121" s="134"/>
      <c r="AB121" s="134"/>
      <c r="AC121" s="134"/>
      <c r="AD121" s="134"/>
      <c r="AE121" s="134"/>
    </row>
    <row r="122" s="27" customFormat="true" ht="22.8" hidden="false" customHeight="true" outlineLevel="0" collapsed="false">
      <c r="A122" s="22"/>
      <c r="B122" s="23"/>
      <c r="C122" s="76" t="s">
        <v>110</v>
      </c>
      <c r="D122" s="22"/>
      <c r="E122" s="22"/>
      <c r="F122" s="22"/>
      <c r="G122" s="22"/>
      <c r="H122" s="22"/>
      <c r="I122" s="22"/>
      <c r="J122" s="141" t="n">
        <f aca="false">BK122</f>
        <v>0</v>
      </c>
      <c r="K122" s="22"/>
      <c r="L122" s="23"/>
      <c r="M122" s="71"/>
      <c r="N122" s="58"/>
      <c r="O122" s="72"/>
      <c r="P122" s="142" t="n">
        <f aca="false">P123+P127+P150+P153</f>
        <v>0</v>
      </c>
      <c r="Q122" s="72"/>
      <c r="R122" s="142" t="n">
        <f aca="false">R123+R127+R150+R153</f>
        <v>0.01480284</v>
      </c>
      <c r="S122" s="72"/>
      <c r="T122" s="143" t="n">
        <f aca="false">T123+T127+T150+T153</f>
        <v>0</v>
      </c>
      <c r="U122" s="22"/>
      <c r="V122" s="22"/>
      <c r="W122" s="22"/>
      <c r="X122" s="22"/>
      <c r="Y122" s="22"/>
      <c r="Z122" s="22"/>
      <c r="AA122" s="22"/>
      <c r="AB122" s="22"/>
      <c r="AC122" s="22"/>
      <c r="AD122" s="22"/>
      <c r="AE122" s="22"/>
      <c r="AT122" s="3" t="s">
        <v>73</v>
      </c>
      <c r="AU122" s="3" t="s">
        <v>87</v>
      </c>
      <c r="BK122" s="144" t="n">
        <f aca="false">BK123+BK127+BK150+BK153</f>
        <v>0</v>
      </c>
    </row>
    <row r="123" s="145" customFormat="true" ht="25.9" hidden="false" customHeight="true" outlineLevel="0" collapsed="false">
      <c r="B123" s="146"/>
      <c r="D123" s="147" t="s">
        <v>73</v>
      </c>
      <c r="E123" s="148" t="s">
        <v>111</v>
      </c>
      <c r="F123" s="148" t="s">
        <v>112</v>
      </c>
      <c r="I123" s="149"/>
      <c r="J123" s="150" t="n">
        <f aca="false">BK123</f>
        <v>0</v>
      </c>
      <c r="L123" s="146"/>
      <c r="M123" s="151"/>
      <c r="N123" s="152"/>
      <c r="O123" s="152"/>
      <c r="P123" s="153" t="n">
        <f aca="false">P124</f>
        <v>0</v>
      </c>
      <c r="Q123" s="152"/>
      <c r="R123" s="153" t="n">
        <f aca="false">R124</f>
        <v>0.00056284</v>
      </c>
      <c r="S123" s="152"/>
      <c r="T123" s="154" t="n">
        <f aca="false">T124</f>
        <v>0</v>
      </c>
      <c r="AR123" s="147" t="s">
        <v>79</v>
      </c>
      <c r="AT123" s="155" t="s">
        <v>73</v>
      </c>
      <c r="AU123" s="155" t="s">
        <v>74</v>
      </c>
      <c r="AY123" s="147" t="s">
        <v>113</v>
      </c>
      <c r="BK123" s="156" t="n">
        <f aca="false">BK124</f>
        <v>0</v>
      </c>
    </row>
    <row r="124" s="145" customFormat="true" ht="22.8" hidden="false" customHeight="true" outlineLevel="0" collapsed="false">
      <c r="B124" s="146"/>
      <c r="D124" s="147" t="s">
        <v>73</v>
      </c>
      <c r="E124" s="157" t="s">
        <v>114</v>
      </c>
      <c r="F124" s="157" t="s">
        <v>115</v>
      </c>
      <c r="I124" s="149"/>
      <c r="J124" s="158" t="n">
        <f aca="false">BK124</f>
        <v>0</v>
      </c>
      <c r="L124" s="146"/>
      <c r="M124" s="151"/>
      <c r="N124" s="152"/>
      <c r="O124" s="152"/>
      <c r="P124" s="153" t="n">
        <f aca="false">SUM(P125:P126)</f>
        <v>0</v>
      </c>
      <c r="Q124" s="152"/>
      <c r="R124" s="153" t="n">
        <f aca="false">SUM(R125:R126)</f>
        <v>0.00056284</v>
      </c>
      <c r="S124" s="152"/>
      <c r="T124" s="154" t="n">
        <f aca="false">SUM(T125:T126)</f>
        <v>0</v>
      </c>
      <c r="AR124" s="147" t="s">
        <v>79</v>
      </c>
      <c r="AT124" s="155" t="s">
        <v>73</v>
      </c>
      <c r="AU124" s="155" t="s">
        <v>79</v>
      </c>
      <c r="AY124" s="147" t="s">
        <v>113</v>
      </c>
      <c r="BK124" s="156" t="n">
        <f aca="false">SUM(BK125:BK126)</f>
        <v>0</v>
      </c>
    </row>
    <row r="125" s="27" customFormat="true" ht="24.15" hidden="false" customHeight="true" outlineLevel="0" collapsed="false">
      <c r="A125" s="22"/>
      <c r="B125" s="159"/>
      <c r="C125" s="160" t="s">
        <v>79</v>
      </c>
      <c r="D125" s="160" t="s">
        <v>116</v>
      </c>
      <c r="E125" s="161" t="s">
        <v>117</v>
      </c>
      <c r="F125" s="162" t="s">
        <v>118</v>
      </c>
      <c r="G125" s="163" t="s">
        <v>119</v>
      </c>
      <c r="H125" s="164" t="n">
        <v>14.071</v>
      </c>
      <c r="I125" s="165"/>
      <c r="J125" s="166" t="n">
        <f aca="false">ROUND(I125*H125,2)</f>
        <v>0</v>
      </c>
      <c r="K125" s="162" t="s">
        <v>120</v>
      </c>
      <c r="L125" s="23"/>
      <c r="M125" s="167"/>
      <c r="N125" s="168" t="s">
        <v>39</v>
      </c>
      <c r="O125" s="60"/>
      <c r="P125" s="169" t="n">
        <f aca="false">O125*H125</f>
        <v>0</v>
      </c>
      <c r="Q125" s="169" t="n">
        <v>4E-005</v>
      </c>
      <c r="R125" s="169" t="n">
        <f aca="false">Q125*H125</f>
        <v>0.00056284</v>
      </c>
      <c r="S125" s="169" t="n">
        <v>0</v>
      </c>
      <c r="T125" s="170" t="n">
        <f aca="false">S125*H125</f>
        <v>0</v>
      </c>
      <c r="U125" s="22"/>
      <c r="V125" s="22"/>
      <c r="W125" s="22"/>
      <c r="X125" s="22"/>
      <c r="Y125" s="22"/>
      <c r="Z125" s="22"/>
      <c r="AA125" s="22"/>
      <c r="AB125" s="22"/>
      <c r="AC125" s="22"/>
      <c r="AD125" s="22"/>
      <c r="AE125" s="22"/>
      <c r="AR125" s="171" t="s">
        <v>121</v>
      </c>
      <c r="AT125" s="171" t="s">
        <v>116</v>
      </c>
      <c r="AU125" s="171" t="s">
        <v>81</v>
      </c>
      <c r="AY125" s="3" t="s">
        <v>113</v>
      </c>
      <c r="BE125" s="172" t="n">
        <f aca="false">IF(N125="základní",J125,0)</f>
        <v>0</v>
      </c>
      <c r="BF125" s="172" t="n">
        <f aca="false">IF(N125="snížená",J125,0)</f>
        <v>0</v>
      </c>
      <c r="BG125" s="172" t="n">
        <f aca="false">IF(N125="zákl. přenesená",J125,0)</f>
        <v>0</v>
      </c>
      <c r="BH125" s="172" t="n">
        <f aca="false">IF(N125="sníž. přenesená",J125,0)</f>
        <v>0</v>
      </c>
      <c r="BI125" s="172" t="n">
        <f aca="false">IF(N125="nulová",J125,0)</f>
        <v>0</v>
      </c>
      <c r="BJ125" s="3" t="s">
        <v>79</v>
      </c>
      <c r="BK125" s="172" t="n">
        <f aca="false">ROUND(I125*H125,2)</f>
        <v>0</v>
      </c>
      <c r="BL125" s="3" t="s">
        <v>121</v>
      </c>
      <c r="BM125" s="171" t="s">
        <v>122</v>
      </c>
    </row>
    <row r="126" s="173" customFormat="true" ht="12.8" hidden="false" customHeight="false" outlineLevel="0" collapsed="false">
      <c r="B126" s="174"/>
      <c r="D126" s="175" t="s">
        <v>123</v>
      </c>
      <c r="E126" s="176"/>
      <c r="F126" s="177" t="s">
        <v>124</v>
      </c>
      <c r="H126" s="178" t="n">
        <v>14.071</v>
      </c>
      <c r="I126" s="179"/>
      <c r="L126" s="174"/>
      <c r="M126" s="180"/>
      <c r="N126" s="181"/>
      <c r="O126" s="181"/>
      <c r="P126" s="181"/>
      <c r="Q126" s="181"/>
      <c r="R126" s="181"/>
      <c r="S126" s="181"/>
      <c r="T126" s="182"/>
      <c r="AT126" s="176" t="s">
        <v>123</v>
      </c>
      <c r="AU126" s="176" t="s">
        <v>81</v>
      </c>
      <c r="AV126" s="173" t="s">
        <v>81</v>
      </c>
      <c r="AW126" s="173" t="s">
        <v>31</v>
      </c>
      <c r="AX126" s="173" t="s">
        <v>79</v>
      </c>
      <c r="AY126" s="176" t="s">
        <v>113</v>
      </c>
    </row>
    <row r="127" s="145" customFormat="true" ht="25.9" hidden="false" customHeight="true" outlineLevel="0" collapsed="false">
      <c r="B127" s="146"/>
      <c r="D127" s="147" t="s">
        <v>73</v>
      </c>
      <c r="E127" s="148" t="s">
        <v>125</v>
      </c>
      <c r="F127" s="148" t="s">
        <v>126</v>
      </c>
      <c r="I127" s="149"/>
      <c r="J127" s="150" t="n">
        <f aca="false">BK127</f>
        <v>0</v>
      </c>
      <c r="L127" s="146"/>
      <c r="M127" s="151"/>
      <c r="N127" s="152"/>
      <c r="O127" s="152"/>
      <c r="P127" s="153" t="n">
        <f aca="false">P128+P131+P136+P139</f>
        <v>0</v>
      </c>
      <c r="Q127" s="152"/>
      <c r="R127" s="153" t="n">
        <f aca="false">R128+R131+R136+R139</f>
        <v>0.01424</v>
      </c>
      <c r="S127" s="152"/>
      <c r="T127" s="154" t="n">
        <f aca="false">T128+T131+T136+T139</f>
        <v>0</v>
      </c>
      <c r="AR127" s="147" t="s">
        <v>81</v>
      </c>
      <c r="AT127" s="155" t="s">
        <v>73</v>
      </c>
      <c r="AU127" s="155" t="s">
        <v>74</v>
      </c>
      <c r="AY127" s="147" t="s">
        <v>113</v>
      </c>
      <c r="BK127" s="156" t="n">
        <f aca="false">BK128+BK131+BK136+BK139</f>
        <v>0</v>
      </c>
    </row>
    <row r="128" s="145" customFormat="true" ht="22.8" hidden="false" customHeight="true" outlineLevel="0" collapsed="false">
      <c r="B128" s="146"/>
      <c r="D128" s="147" t="s">
        <v>73</v>
      </c>
      <c r="E128" s="157" t="s">
        <v>127</v>
      </c>
      <c r="F128" s="157" t="s">
        <v>128</v>
      </c>
      <c r="I128" s="149"/>
      <c r="J128" s="158" t="n">
        <f aca="false">BK128</f>
        <v>0</v>
      </c>
      <c r="L128" s="146"/>
      <c r="M128" s="151"/>
      <c r="N128" s="152"/>
      <c r="O128" s="152"/>
      <c r="P128" s="153" t="n">
        <f aca="false">SUM(P129:P130)</f>
        <v>0</v>
      </c>
      <c r="Q128" s="152"/>
      <c r="R128" s="153" t="n">
        <f aca="false">SUM(R129:R130)</f>
        <v>0.00157</v>
      </c>
      <c r="S128" s="152"/>
      <c r="T128" s="154" t="n">
        <f aca="false">SUM(T129:T130)</f>
        <v>0</v>
      </c>
      <c r="AR128" s="147" t="s">
        <v>81</v>
      </c>
      <c r="AT128" s="155" t="s">
        <v>73</v>
      </c>
      <c r="AU128" s="155" t="s">
        <v>79</v>
      </c>
      <c r="AY128" s="147" t="s">
        <v>113</v>
      </c>
      <c r="BK128" s="156" t="n">
        <f aca="false">SUM(BK129:BK130)</f>
        <v>0</v>
      </c>
    </row>
    <row r="129" s="27" customFormat="true" ht="24.15" hidden="false" customHeight="true" outlineLevel="0" collapsed="false">
      <c r="A129" s="22"/>
      <c r="B129" s="159"/>
      <c r="C129" s="160" t="s">
        <v>81</v>
      </c>
      <c r="D129" s="160" t="s">
        <v>116</v>
      </c>
      <c r="E129" s="161" t="s">
        <v>129</v>
      </c>
      <c r="F129" s="162" t="s">
        <v>130</v>
      </c>
      <c r="G129" s="163" t="s">
        <v>131</v>
      </c>
      <c r="H129" s="164" t="n">
        <v>1</v>
      </c>
      <c r="I129" s="165"/>
      <c r="J129" s="166" t="n">
        <f aca="false">ROUND(I129*H129,2)</f>
        <v>0</v>
      </c>
      <c r="K129" s="162"/>
      <c r="L129" s="23"/>
      <c r="M129" s="167"/>
      <c r="N129" s="168" t="s">
        <v>39</v>
      </c>
      <c r="O129" s="60"/>
      <c r="P129" s="169" t="n">
        <f aca="false">O129*H129</f>
        <v>0</v>
      </c>
      <c r="Q129" s="169" t="n">
        <v>0.00157</v>
      </c>
      <c r="R129" s="169" t="n">
        <f aca="false">Q129*H129</f>
        <v>0.00157</v>
      </c>
      <c r="S129" s="169" t="n">
        <v>0</v>
      </c>
      <c r="T129" s="170" t="n">
        <f aca="false">S129*H129</f>
        <v>0</v>
      </c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  <c r="AR129" s="171" t="s">
        <v>132</v>
      </c>
      <c r="AT129" s="171" t="s">
        <v>116</v>
      </c>
      <c r="AU129" s="171" t="s">
        <v>81</v>
      </c>
      <c r="AY129" s="3" t="s">
        <v>113</v>
      </c>
      <c r="BE129" s="172" t="n">
        <f aca="false">IF(N129="základní",J129,0)</f>
        <v>0</v>
      </c>
      <c r="BF129" s="172" t="n">
        <f aca="false">IF(N129="snížená",J129,0)</f>
        <v>0</v>
      </c>
      <c r="BG129" s="172" t="n">
        <f aca="false">IF(N129="zákl. přenesená",J129,0)</f>
        <v>0</v>
      </c>
      <c r="BH129" s="172" t="n">
        <f aca="false">IF(N129="sníž. přenesená",J129,0)</f>
        <v>0</v>
      </c>
      <c r="BI129" s="172" t="n">
        <f aca="false">IF(N129="nulová",J129,0)</f>
        <v>0</v>
      </c>
      <c r="BJ129" s="3" t="s">
        <v>79</v>
      </c>
      <c r="BK129" s="172" t="n">
        <f aca="false">ROUND(I129*H129,2)</f>
        <v>0</v>
      </c>
      <c r="BL129" s="3" t="s">
        <v>132</v>
      </c>
      <c r="BM129" s="171" t="s">
        <v>133</v>
      </c>
    </row>
    <row r="130" s="27" customFormat="true" ht="24.15" hidden="false" customHeight="true" outlineLevel="0" collapsed="false">
      <c r="A130" s="22"/>
      <c r="B130" s="159"/>
      <c r="C130" s="160" t="s">
        <v>134</v>
      </c>
      <c r="D130" s="160" t="s">
        <v>116</v>
      </c>
      <c r="E130" s="161" t="s">
        <v>135</v>
      </c>
      <c r="F130" s="162" t="s">
        <v>136</v>
      </c>
      <c r="G130" s="163" t="s">
        <v>137</v>
      </c>
      <c r="H130" s="183"/>
      <c r="I130" s="165"/>
      <c r="J130" s="166" t="n">
        <f aca="false">ROUND(I130*H130,2)</f>
        <v>0</v>
      </c>
      <c r="K130" s="162" t="s">
        <v>120</v>
      </c>
      <c r="L130" s="23"/>
      <c r="M130" s="167"/>
      <c r="N130" s="168" t="s">
        <v>39</v>
      </c>
      <c r="O130" s="60"/>
      <c r="P130" s="169" t="n">
        <f aca="false">O130*H130</f>
        <v>0</v>
      </c>
      <c r="Q130" s="169" t="n">
        <v>0</v>
      </c>
      <c r="R130" s="169" t="n">
        <f aca="false">Q130*H130</f>
        <v>0</v>
      </c>
      <c r="S130" s="169" t="n">
        <v>0</v>
      </c>
      <c r="T130" s="170" t="n">
        <f aca="false">S130*H130</f>
        <v>0</v>
      </c>
      <c r="U130" s="22"/>
      <c r="V130" s="22"/>
      <c r="W130" s="22"/>
      <c r="X130" s="22"/>
      <c r="Y130" s="22"/>
      <c r="Z130" s="22"/>
      <c r="AA130" s="22"/>
      <c r="AB130" s="22"/>
      <c r="AC130" s="22"/>
      <c r="AD130" s="22"/>
      <c r="AE130" s="22"/>
      <c r="AR130" s="171" t="s">
        <v>132</v>
      </c>
      <c r="AT130" s="171" t="s">
        <v>116</v>
      </c>
      <c r="AU130" s="171" t="s">
        <v>81</v>
      </c>
      <c r="AY130" s="3" t="s">
        <v>113</v>
      </c>
      <c r="BE130" s="172" t="n">
        <f aca="false">IF(N130="základní",J130,0)</f>
        <v>0</v>
      </c>
      <c r="BF130" s="172" t="n">
        <f aca="false">IF(N130="snížená",J130,0)</f>
        <v>0</v>
      </c>
      <c r="BG130" s="172" t="n">
        <f aca="false">IF(N130="zákl. přenesená",J130,0)</f>
        <v>0</v>
      </c>
      <c r="BH130" s="172" t="n">
        <f aca="false">IF(N130="sníž. přenesená",J130,0)</f>
        <v>0</v>
      </c>
      <c r="BI130" s="172" t="n">
        <f aca="false">IF(N130="nulová",J130,0)</f>
        <v>0</v>
      </c>
      <c r="BJ130" s="3" t="s">
        <v>79</v>
      </c>
      <c r="BK130" s="172" t="n">
        <f aca="false">ROUND(I130*H130,2)</f>
        <v>0</v>
      </c>
      <c r="BL130" s="3" t="s">
        <v>132</v>
      </c>
      <c r="BM130" s="171" t="s">
        <v>138</v>
      </c>
    </row>
    <row r="131" s="145" customFormat="true" ht="22.8" hidden="false" customHeight="true" outlineLevel="0" collapsed="false">
      <c r="B131" s="146"/>
      <c r="D131" s="147" t="s">
        <v>73</v>
      </c>
      <c r="E131" s="157" t="s">
        <v>139</v>
      </c>
      <c r="F131" s="157" t="s">
        <v>140</v>
      </c>
      <c r="I131" s="149"/>
      <c r="J131" s="158" t="n">
        <f aca="false">BK131</f>
        <v>0</v>
      </c>
      <c r="L131" s="146"/>
      <c r="M131" s="151"/>
      <c r="N131" s="152"/>
      <c r="O131" s="152"/>
      <c r="P131" s="153" t="n">
        <f aca="false">SUM(P132:P135)</f>
        <v>0</v>
      </c>
      <c r="Q131" s="152"/>
      <c r="R131" s="153" t="n">
        <f aca="false">SUM(R132:R135)</f>
        <v>0.01246</v>
      </c>
      <c r="S131" s="152"/>
      <c r="T131" s="154" t="n">
        <f aca="false">SUM(T132:T135)</f>
        <v>0</v>
      </c>
      <c r="AR131" s="147" t="s">
        <v>81</v>
      </c>
      <c r="AT131" s="155" t="s">
        <v>73</v>
      </c>
      <c r="AU131" s="155" t="s">
        <v>79</v>
      </c>
      <c r="AY131" s="147" t="s">
        <v>113</v>
      </c>
      <c r="BK131" s="156" t="n">
        <f aca="false">SUM(BK132:BK135)</f>
        <v>0</v>
      </c>
    </row>
    <row r="132" s="27" customFormat="true" ht="16.5" hidden="false" customHeight="true" outlineLevel="0" collapsed="false">
      <c r="A132" s="22"/>
      <c r="B132" s="159"/>
      <c r="C132" s="160" t="s">
        <v>121</v>
      </c>
      <c r="D132" s="160" t="s">
        <v>116</v>
      </c>
      <c r="E132" s="161" t="s">
        <v>141</v>
      </c>
      <c r="F132" s="162" t="s">
        <v>142</v>
      </c>
      <c r="G132" s="163" t="s">
        <v>143</v>
      </c>
      <c r="H132" s="164" t="n">
        <v>1</v>
      </c>
      <c r="I132" s="165"/>
      <c r="J132" s="166" t="n">
        <f aca="false">ROUND(I132*H132,2)</f>
        <v>0</v>
      </c>
      <c r="K132" s="162"/>
      <c r="L132" s="23"/>
      <c r="M132" s="167"/>
      <c r="N132" s="168" t="s">
        <v>39</v>
      </c>
      <c r="O132" s="60"/>
      <c r="P132" s="169" t="n">
        <f aca="false">O132*H132</f>
        <v>0</v>
      </c>
      <c r="Q132" s="169" t="n">
        <v>0.01066</v>
      </c>
      <c r="R132" s="169" t="n">
        <f aca="false">Q132*H132</f>
        <v>0.01066</v>
      </c>
      <c r="S132" s="169" t="n">
        <v>0</v>
      </c>
      <c r="T132" s="170" t="n">
        <f aca="false">S132*H132</f>
        <v>0</v>
      </c>
      <c r="U132" s="22"/>
      <c r="V132" s="22"/>
      <c r="W132" s="22"/>
      <c r="X132" s="22"/>
      <c r="Y132" s="22"/>
      <c r="Z132" s="22"/>
      <c r="AA132" s="22"/>
      <c r="AB132" s="22"/>
      <c r="AC132" s="22"/>
      <c r="AD132" s="22"/>
      <c r="AE132" s="22"/>
      <c r="AR132" s="171" t="s">
        <v>132</v>
      </c>
      <c r="AT132" s="171" t="s">
        <v>116</v>
      </c>
      <c r="AU132" s="171" t="s">
        <v>81</v>
      </c>
      <c r="AY132" s="3" t="s">
        <v>113</v>
      </c>
      <c r="BE132" s="172" t="n">
        <f aca="false">IF(N132="základní",J132,0)</f>
        <v>0</v>
      </c>
      <c r="BF132" s="172" t="n">
        <f aca="false">IF(N132="snížená",J132,0)</f>
        <v>0</v>
      </c>
      <c r="BG132" s="172" t="n">
        <f aca="false">IF(N132="zákl. přenesená",J132,0)</f>
        <v>0</v>
      </c>
      <c r="BH132" s="172" t="n">
        <f aca="false">IF(N132="sníž. přenesená",J132,0)</f>
        <v>0</v>
      </c>
      <c r="BI132" s="172" t="n">
        <f aca="false">IF(N132="nulová",J132,0)</f>
        <v>0</v>
      </c>
      <c r="BJ132" s="3" t="s">
        <v>79</v>
      </c>
      <c r="BK132" s="172" t="n">
        <f aca="false">ROUND(I132*H132,2)</f>
        <v>0</v>
      </c>
      <c r="BL132" s="3" t="s">
        <v>132</v>
      </c>
      <c r="BM132" s="171" t="s">
        <v>144</v>
      </c>
    </row>
    <row r="133" s="27" customFormat="true" ht="16.5" hidden="false" customHeight="true" outlineLevel="0" collapsed="false">
      <c r="A133" s="22"/>
      <c r="B133" s="159"/>
      <c r="C133" s="160" t="s">
        <v>145</v>
      </c>
      <c r="D133" s="160" t="s">
        <v>116</v>
      </c>
      <c r="E133" s="161" t="s">
        <v>146</v>
      </c>
      <c r="F133" s="162" t="s">
        <v>147</v>
      </c>
      <c r="G133" s="163" t="s">
        <v>148</v>
      </c>
      <c r="H133" s="164" t="n">
        <v>1</v>
      </c>
      <c r="I133" s="165"/>
      <c r="J133" s="166" t="n">
        <f aca="false">ROUND(I133*H133,2)</f>
        <v>0</v>
      </c>
      <c r="K133" s="162" t="s">
        <v>120</v>
      </c>
      <c r="L133" s="23"/>
      <c r="M133" s="167"/>
      <c r="N133" s="168" t="s">
        <v>39</v>
      </c>
      <c r="O133" s="60"/>
      <c r="P133" s="169" t="n">
        <f aca="false">O133*H133</f>
        <v>0</v>
      </c>
      <c r="Q133" s="169" t="n">
        <v>0</v>
      </c>
      <c r="R133" s="169" t="n">
        <f aca="false">Q133*H133</f>
        <v>0</v>
      </c>
      <c r="S133" s="169" t="n">
        <v>0</v>
      </c>
      <c r="T133" s="170" t="n">
        <f aca="false">S133*H133</f>
        <v>0</v>
      </c>
      <c r="U133" s="22"/>
      <c r="V133" s="22"/>
      <c r="W133" s="22"/>
      <c r="X133" s="22"/>
      <c r="Y133" s="22"/>
      <c r="Z133" s="22"/>
      <c r="AA133" s="22"/>
      <c r="AB133" s="22"/>
      <c r="AC133" s="22"/>
      <c r="AD133" s="22"/>
      <c r="AE133" s="22"/>
      <c r="AR133" s="171" t="s">
        <v>132</v>
      </c>
      <c r="AT133" s="171" t="s">
        <v>116</v>
      </c>
      <c r="AU133" s="171" t="s">
        <v>81</v>
      </c>
      <c r="AY133" s="3" t="s">
        <v>113</v>
      </c>
      <c r="BE133" s="172" t="n">
        <f aca="false">IF(N133="základní",J133,0)</f>
        <v>0</v>
      </c>
      <c r="BF133" s="172" t="n">
        <f aca="false">IF(N133="snížená",J133,0)</f>
        <v>0</v>
      </c>
      <c r="BG133" s="172" t="n">
        <f aca="false">IF(N133="zákl. přenesená",J133,0)</f>
        <v>0</v>
      </c>
      <c r="BH133" s="172" t="n">
        <f aca="false">IF(N133="sníž. přenesená",J133,0)</f>
        <v>0</v>
      </c>
      <c r="BI133" s="172" t="n">
        <f aca="false">IF(N133="nulová",J133,0)</f>
        <v>0</v>
      </c>
      <c r="BJ133" s="3" t="s">
        <v>79</v>
      </c>
      <c r="BK133" s="172" t="n">
        <f aca="false">ROUND(I133*H133,2)</f>
        <v>0</v>
      </c>
      <c r="BL133" s="3" t="s">
        <v>132</v>
      </c>
      <c r="BM133" s="171" t="s">
        <v>149</v>
      </c>
    </row>
    <row r="134" s="27" customFormat="true" ht="24.15" hidden="false" customHeight="true" outlineLevel="0" collapsed="false">
      <c r="A134" s="22"/>
      <c r="B134" s="159"/>
      <c r="C134" s="184" t="s">
        <v>150</v>
      </c>
      <c r="D134" s="184" t="s">
        <v>151</v>
      </c>
      <c r="E134" s="185" t="s">
        <v>152</v>
      </c>
      <c r="F134" s="186" t="s">
        <v>153</v>
      </c>
      <c r="G134" s="187" t="s">
        <v>148</v>
      </c>
      <c r="H134" s="188" t="n">
        <v>1</v>
      </c>
      <c r="I134" s="189"/>
      <c r="J134" s="190" t="n">
        <f aca="false">ROUND(I134*H134,2)</f>
        <v>0</v>
      </c>
      <c r="K134" s="186" t="s">
        <v>120</v>
      </c>
      <c r="L134" s="191"/>
      <c r="M134" s="192"/>
      <c r="N134" s="193" t="s">
        <v>39</v>
      </c>
      <c r="O134" s="60"/>
      <c r="P134" s="169" t="n">
        <f aca="false">O134*H134</f>
        <v>0</v>
      </c>
      <c r="Q134" s="169" t="n">
        <v>0.0018</v>
      </c>
      <c r="R134" s="169" t="n">
        <f aca="false">Q134*H134</f>
        <v>0.0018</v>
      </c>
      <c r="S134" s="169" t="n">
        <v>0</v>
      </c>
      <c r="T134" s="170" t="n">
        <f aca="false">S134*H134</f>
        <v>0</v>
      </c>
      <c r="U134" s="22"/>
      <c r="V134" s="22"/>
      <c r="W134" s="22"/>
      <c r="X134" s="22"/>
      <c r="Y134" s="22"/>
      <c r="Z134" s="22"/>
      <c r="AA134" s="22"/>
      <c r="AB134" s="22"/>
      <c r="AC134" s="22"/>
      <c r="AD134" s="22"/>
      <c r="AE134" s="22"/>
      <c r="AR134" s="171" t="s">
        <v>154</v>
      </c>
      <c r="AT134" s="171" t="s">
        <v>151</v>
      </c>
      <c r="AU134" s="171" t="s">
        <v>81</v>
      </c>
      <c r="AY134" s="3" t="s">
        <v>113</v>
      </c>
      <c r="BE134" s="172" t="n">
        <f aca="false">IF(N134="základní",J134,0)</f>
        <v>0</v>
      </c>
      <c r="BF134" s="172" t="n">
        <f aca="false">IF(N134="snížená",J134,0)</f>
        <v>0</v>
      </c>
      <c r="BG134" s="172" t="n">
        <f aca="false">IF(N134="zákl. přenesená",J134,0)</f>
        <v>0</v>
      </c>
      <c r="BH134" s="172" t="n">
        <f aca="false">IF(N134="sníž. přenesená",J134,0)</f>
        <v>0</v>
      </c>
      <c r="BI134" s="172" t="n">
        <f aca="false">IF(N134="nulová",J134,0)</f>
        <v>0</v>
      </c>
      <c r="BJ134" s="3" t="s">
        <v>79</v>
      </c>
      <c r="BK134" s="172" t="n">
        <f aca="false">ROUND(I134*H134,2)</f>
        <v>0</v>
      </c>
      <c r="BL134" s="3" t="s">
        <v>132</v>
      </c>
      <c r="BM134" s="171" t="s">
        <v>155</v>
      </c>
    </row>
    <row r="135" s="27" customFormat="true" ht="24.15" hidden="false" customHeight="true" outlineLevel="0" collapsed="false">
      <c r="A135" s="22"/>
      <c r="B135" s="159"/>
      <c r="C135" s="160" t="s">
        <v>156</v>
      </c>
      <c r="D135" s="160" t="s">
        <v>116</v>
      </c>
      <c r="E135" s="161" t="s">
        <v>157</v>
      </c>
      <c r="F135" s="162" t="s">
        <v>158</v>
      </c>
      <c r="G135" s="163" t="s">
        <v>137</v>
      </c>
      <c r="H135" s="183"/>
      <c r="I135" s="165"/>
      <c r="J135" s="166" t="n">
        <f aca="false">ROUND(I135*H135,2)</f>
        <v>0</v>
      </c>
      <c r="K135" s="162" t="s">
        <v>120</v>
      </c>
      <c r="L135" s="23"/>
      <c r="M135" s="167"/>
      <c r="N135" s="168" t="s">
        <v>39</v>
      </c>
      <c r="O135" s="60"/>
      <c r="P135" s="169" t="n">
        <f aca="false">O135*H135</f>
        <v>0</v>
      </c>
      <c r="Q135" s="169" t="n">
        <v>0</v>
      </c>
      <c r="R135" s="169" t="n">
        <f aca="false">Q135*H135</f>
        <v>0</v>
      </c>
      <c r="S135" s="169" t="n">
        <v>0</v>
      </c>
      <c r="T135" s="170" t="n">
        <f aca="false">S135*H135</f>
        <v>0</v>
      </c>
      <c r="U135" s="22"/>
      <c r="V135" s="22"/>
      <c r="W135" s="22"/>
      <c r="X135" s="22"/>
      <c r="Y135" s="22"/>
      <c r="Z135" s="22"/>
      <c r="AA135" s="22"/>
      <c r="AB135" s="22"/>
      <c r="AC135" s="22"/>
      <c r="AD135" s="22"/>
      <c r="AE135" s="22"/>
      <c r="AR135" s="171" t="s">
        <v>132</v>
      </c>
      <c r="AT135" s="171" t="s">
        <v>116</v>
      </c>
      <c r="AU135" s="171" t="s">
        <v>81</v>
      </c>
      <c r="AY135" s="3" t="s">
        <v>113</v>
      </c>
      <c r="BE135" s="172" t="n">
        <f aca="false">IF(N135="základní",J135,0)</f>
        <v>0</v>
      </c>
      <c r="BF135" s="172" t="n">
        <f aca="false">IF(N135="snížená",J135,0)</f>
        <v>0</v>
      </c>
      <c r="BG135" s="172" t="n">
        <f aca="false">IF(N135="zákl. přenesená",J135,0)</f>
        <v>0</v>
      </c>
      <c r="BH135" s="172" t="n">
        <f aca="false">IF(N135="sníž. přenesená",J135,0)</f>
        <v>0</v>
      </c>
      <c r="BI135" s="172" t="n">
        <f aca="false">IF(N135="nulová",J135,0)</f>
        <v>0</v>
      </c>
      <c r="BJ135" s="3" t="s">
        <v>79</v>
      </c>
      <c r="BK135" s="172" t="n">
        <f aca="false">ROUND(I135*H135,2)</f>
        <v>0</v>
      </c>
      <c r="BL135" s="3" t="s">
        <v>132</v>
      </c>
      <c r="BM135" s="171" t="s">
        <v>159</v>
      </c>
    </row>
    <row r="136" s="145" customFormat="true" ht="22.8" hidden="false" customHeight="true" outlineLevel="0" collapsed="false">
      <c r="B136" s="146"/>
      <c r="D136" s="147" t="s">
        <v>73</v>
      </c>
      <c r="E136" s="157" t="s">
        <v>160</v>
      </c>
      <c r="F136" s="157" t="s">
        <v>161</v>
      </c>
      <c r="I136" s="149"/>
      <c r="J136" s="158" t="n">
        <f aca="false">BK136</f>
        <v>0</v>
      </c>
      <c r="L136" s="146"/>
      <c r="M136" s="151"/>
      <c r="N136" s="152"/>
      <c r="O136" s="152"/>
      <c r="P136" s="153" t="n">
        <f aca="false">SUM(P137:P138)</f>
        <v>0</v>
      </c>
      <c r="Q136" s="152"/>
      <c r="R136" s="153" t="n">
        <f aca="false">SUM(R137:R138)</f>
        <v>0</v>
      </c>
      <c r="S136" s="152"/>
      <c r="T136" s="154" t="n">
        <f aca="false">SUM(T137:T138)</f>
        <v>0</v>
      </c>
      <c r="AR136" s="147" t="s">
        <v>81</v>
      </c>
      <c r="AT136" s="155" t="s">
        <v>73</v>
      </c>
      <c r="AU136" s="155" t="s">
        <v>79</v>
      </c>
      <c r="AY136" s="147" t="s">
        <v>113</v>
      </c>
      <c r="BK136" s="156" t="n">
        <f aca="false">SUM(BK137:BK138)</f>
        <v>0</v>
      </c>
    </row>
    <row r="137" s="27" customFormat="true" ht="24.15" hidden="false" customHeight="true" outlineLevel="0" collapsed="false">
      <c r="A137" s="22"/>
      <c r="B137" s="159"/>
      <c r="C137" s="160" t="s">
        <v>162</v>
      </c>
      <c r="D137" s="160" t="s">
        <v>116</v>
      </c>
      <c r="E137" s="161" t="s">
        <v>163</v>
      </c>
      <c r="F137" s="162" t="s">
        <v>164</v>
      </c>
      <c r="G137" s="163" t="s">
        <v>148</v>
      </c>
      <c r="H137" s="164" t="n">
        <v>2</v>
      </c>
      <c r="I137" s="165"/>
      <c r="J137" s="166" t="n">
        <f aca="false">ROUND(I137*H137,2)</f>
        <v>0</v>
      </c>
      <c r="K137" s="162"/>
      <c r="L137" s="23"/>
      <c r="M137" s="167"/>
      <c r="N137" s="168" t="s">
        <v>39</v>
      </c>
      <c r="O137" s="60"/>
      <c r="P137" s="169" t="n">
        <f aca="false">O137*H137</f>
        <v>0</v>
      </c>
      <c r="Q137" s="169" t="n">
        <v>0</v>
      </c>
      <c r="R137" s="169" t="n">
        <f aca="false">Q137*H137</f>
        <v>0</v>
      </c>
      <c r="S137" s="169" t="n">
        <v>0</v>
      </c>
      <c r="T137" s="170" t="n">
        <f aca="false">S137*H137</f>
        <v>0</v>
      </c>
      <c r="U137" s="22"/>
      <c r="V137" s="22"/>
      <c r="W137" s="22"/>
      <c r="X137" s="22"/>
      <c r="Y137" s="22"/>
      <c r="Z137" s="22"/>
      <c r="AA137" s="22"/>
      <c r="AB137" s="22"/>
      <c r="AC137" s="22"/>
      <c r="AD137" s="22"/>
      <c r="AE137" s="22"/>
      <c r="AR137" s="171" t="s">
        <v>132</v>
      </c>
      <c r="AT137" s="171" t="s">
        <v>116</v>
      </c>
      <c r="AU137" s="171" t="s">
        <v>81</v>
      </c>
      <c r="AY137" s="3" t="s">
        <v>113</v>
      </c>
      <c r="BE137" s="172" t="n">
        <f aca="false">IF(N137="základní",J137,0)</f>
        <v>0</v>
      </c>
      <c r="BF137" s="172" t="n">
        <f aca="false">IF(N137="snížená",J137,0)</f>
        <v>0</v>
      </c>
      <c r="BG137" s="172" t="n">
        <f aca="false">IF(N137="zákl. přenesená",J137,0)</f>
        <v>0</v>
      </c>
      <c r="BH137" s="172" t="n">
        <f aca="false">IF(N137="sníž. přenesená",J137,0)</f>
        <v>0</v>
      </c>
      <c r="BI137" s="172" t="n">
        <f aca="false">IF(N137="nulová",J137,0)</f>
        <v>0</v>
      </c>
      <c r="BJ137" s="3" t="s">
        <v>79</v>
      </c>
      <c r="BK137" s="172" t="n">
        <f aca="false">ROUND(I137*H137,2)</f>
        <v>0</v>
      </c>
      <c r="BL137" s="3" t="s">
        <v>132</v>
      </c>
      <c r="BM137" s="171" t="s">
        <v>165</v>
      </c>
    </row>
    <row r="138" s="27" customFormat="true" ht="24.15" hidden="false" customHeight="true" outlineLevel="0" collapsed="false">
      <c r="A138" s="22"/>
      <c r="B138" s="159"/>
      <c r="C138" s="160" t="s">
        <v>114</v>
      </c>
      <c r="D138" s="160" t="s">
        <v>116</v>
      </c>
      <c r="E138" s="161" t="s">
        <v>166</v>
      </c>
      <c r="F138" s="162" t="s">
        <v>167</v>
      </c>
      <c r="G138" s="163" t="s">
        <v>137</v>
      </c>
      <c r="H138" s="183"/>
      <c r="I138" s="165"/>
      <c r="J138" s="166" t="n">
        <f aca="false">ROUND(I138*H138,2)</f>
        <v>0</v>
      </c>
      <c r="K138" s="162" t="s">
        <v>120</v>
      </c>
      <c r="L138" s="23"/>
      <c r="M138" s="167"/>
      <c r="N138" s="168" t="s">
        <v>39</v>
      </c>
      <c r="O138" s="60"/>
      <c r="P138" s="169" t="n">
        <f aca="false">O138*H138</f>
        <v>0</v>
      </c>
      <c r="Q138" s="169" t="n">
        <v>0</v>
      </c>
      <c r="R138" s="169" t="n">
        <f aca="false">Q138*H138</f>
        <v>0</v>
      </c>
      <c r="S138" s="169" t="n">
        <v>0</v>
      </c>
      <c r="T138" s="170" t="n">
        <f aca="false">S138*H138</f>
        <v>0</v>
      </c>
      <c r="U138" s="22"/>
      <c r="V138" s="22"/>
      <c r="W138" s="22"/>
      <c r="X138" s="22"/>
      <c r="Y138" s="22"/>
      <c r="Z138" s="22"/>
      <c r="AA138" s="22"/>
      <c r="AB138" s="22"/>
      <c r="AC138" s="22"/>
      <c r="AD138" s="22"/>
      <c r="AE138" s="22"/>
      <c r="AR138" s="171" t="s">
        <v>132</v>
      </c>
      <c r="AT138" s="171" t="s">
        <v>116</v>
      </c>
      <c r="AU138" s="171" t="s">
        <v>81</v>
      </c>
      <c r="AY138" s="3" t="s">
        <v>113</v>
      </c>
      <c r="BE138" s="172" t="n">
        <f aca="false">IF(N138="základní",J138,0)</f>
        <v>0</v>
      </c>
      <c r="BF138" s="172" t="n">
        <f aca="false">IF(N138="snížená",J138,0)</f>
        <v>0</v>
      </c>
      <c r="BG138" s="172" t="n">
        <f aca="false">IF(N138="zákl. přenesená",J138,0)</f>
        <v>0</v>
      </c>
      <c r="BH138" s="172" t="n">
        <f aca="false">IF(N138="sníž. přenesená",J138,0)</f>
        <v>0</v>
      </c>
      <c r="BI138" s="172" t="n">
        <f aca="false">IF(N138="nulová",J138,0)</f>
        <v>0</v>
      </c>
      <c r="BJ138" s="3" t="s">
        <v>79</v>
      </c>
      <c r="BK138" s="172" t="n">
        <f aca="false">ROUND(I138*H138,2)</f>
        <v>0</v>
      </c>
      <c r="BL138" s="3" t="s">
        <v>132</v>
      </c>
      <c r="BM138" s="171" t="s">
        <v>168</v>
      </c>
    </row>
    <row r="139" s="145" customFormat="true" ht="22.8" hidden="false" customHeight="true" outlineLevel="0" collapsed="false">
      <c r="B139" s="146"/>
      <c r="D139" s="147" t="s">
        <v>73</v>
      </c>
      <c r="E139" s="157" t="s">
        <v>169</v>
      </c>
      <c r="F139" s="157" t="s">
        <v>170</v>
      </c>
      <c r="I139" s="149"/>
      <c r="J139" s="158" t="n">
        <f aca="false">BK139</f>
        <v>0</v>
      </c>
      <c r="L139" s="146"/>
      <c r="M139" s="151"/>
      <c r="N139" s="152"/>
      <c r="O139" s="152"/>
      <c r="P139" s="153" t="n">
        <f aca="false">SUM(P140:P149)</f>
        <v>0</v>
      </c>
      <c r="Q139" s="152"/>
      <c r="R139" s="153" t="n">
        <f aca="false">SUM(R140:R149)</f>
        <v>0.00021</v>
      </c>
      <c r="S139" s="152"/>
      <c r="T139" s="154" t="n">
        <f aca="false">SUM(T140:T149)</f>
        <v>0</v>
      </c>
      <c r="AR139" s="147" t="s">
        <v>81</v>
      </c>
      <c r="AT139" s="155" t="s">
        <v>73</v>
      </c>
      <c r="AU139" s="155" t="s">
        <v>79</v>
      </c>
      <c r="AY139" s="147" t="s">
        <v>113</v>
      </c>
      <c r="BK139" s="156" t="n">
        <f aca="false">SUM(BK140:BK149)</f>
        <v>0</v>
      </c>
    </row>
    <row r="140" s="27" customFormat="true" ht="37.8" hidden="false" customHeight="true" outlineLevel="0" collapsed="false">
      <c r="A140" s="22"/>
      <c r="B140" s="159"/>
      <c r="C140" s="160" t="s">
        <v>171</v>
      </c>
      <c r="D140" s="160" t="s">
        <v>116</v>
      </c>
      <c r="E140" s="161" t="s">
        <v>172</v>
      </c>
      <c r="F140" s="162" t="s">
        <v>173</v>
      </c>
      <c r="G140" s="163" t="s">
        <v>148</v>
      </c>
      <c r="H140" s="164" t="n">
        <v>5</v>
      </c>
      <c r="I140" s="165"/>
      <c r="J140" s="166" t="n">
        <f aca="false">ROUND(I140*H140,2)</f>
        <v>0</v>
      </c>
      <c r="K140" s="162" t="s">
        <v>120</v>
      </c>
      <c r="L140" s="23"/>
      <c r="M140" s="167"/>
      <c r="N140" s="168" t="s">
        <v>39</v>
      </c>
      <c r="O140" s="60"/>
      <c r="P140" s="169" t="n">
        <f aca="false">O140*H140</f>
        <v>0</v>
      </c>
      <c r="Q140" s="169" t="n">
        <v>0</v>
      </c>
      <c r="R140" s="169" t="n">
        <f aca="false">Q140*H140</f>
        <v>0</v>
      </c>
      <c r="S140" s="169" t="n">
        <v>0</v>
      </c>
      <c r="T140" s="170" t="n">
        <f aca="false">S140*H140</f>
        <v>0</v>
      </c>
      <c r="U140" s="22"/>
      <c r="V140" s="22"/>
      <c r="W140" s="22"/>
      <c r="X140" s="22"/>
      <c r="Y140" s="22"/>
      <c r="Z140" s="22"/>
      <c r="AA140" s="22"/>
      <c r="AB140" s="22"/>
      <c r="AC140" s="22"/>
      <c r="AD140" s="22"/>
      <c r="AE140" s="22"/>
      <c r="AR140" s="171" t="s">
        <v>132</v>
      </c>
      <c r="AT140" s="171" t="s">
        <v>116</v>
      </c>
      <c r="AU140" s="171" t="s">
        <v>81</v>
      </c>
      <c r="AY140" s="3" t="s">
        <v>113</v>
      </c>
      <c r="BE140" s="172" t="n">
        <f aca="false">IF(N140="základní",J140,0)</f>
        <v>0</v>
      </c>
      <c r="BF140" s="172" t="n">
        <f aca="false">IF(N140="snížená",J140,0)</f>
        <v>0</v>
      </c>
      <c r="BG140" s="172" t="n">
        <f aca="false">IF(N140="zákl. přenesená",J140,0)</f>
        <v>0</v>
      </c>
      <c r="BH140" s="172" t="n">
        <f aca="false">IF(N140="sníž. přenesená",J140,0)</f>
        <v>0</v>
      </c>
      <c r="BI140" s="172" t="n">
        <f aca="false">IF(N140="nulová",J140,0)</f>
        <v>0</v>
      </c>
      <c r="BJ140" s="3" t="s">
        <v>79</v>
      </c>
      <c r="BK140" s="172" t="n">
        <f aca="false">ROUND(I140*H140,2)</f>
        <v>0</v>
      </c>
      <c r="BL140" s="3" t="s">
        <v>132</v>
      </c>
      <c r="BM140" s="171" t="s">
        <v>174</v>
      </c>
    </row>
    <row r="141" s="27" customFormat="true" ht="33" hidden="false" customHeight="true" outlineLevel="0" collapsed="false">
      <c r="A141" s="22"/>
      <c r="B141" s="159"/>
      <c r="C141" s="160" t="s">
        <v>175</v>
      </c>
      <c r="D141" s="160" t="s">
        <v>116</v>
      </c>
      <c r="E141" s="161" t="s">
        <v>176</v>
      </c>
      <c r="F141" s="162" t="s">
        <v>177</v>
      </c>
      <c r="G141" s="163" t="s">
        <v>148</v>
      </c>
      <c r="H141" s="164" t="n">
        <v>5</v>
      </c>
      <c r="I141" s="165"/>
      <c r="J141" s="166" t="n">
        <f aca="false">ROUND(I141*H141,2)</f>
        <v>0</v>
      </c>
      <c r="K141" s="162" t="s">
        <v>120</v>
      </c>
      <c r="L141" s="23"/>
      <c r="M141" s="167"/>
      <c r="N141" s="168" t="s">
        <v>39</v>
      </c>
      <c r="O141" s="60"/>
      <c r="P141" s="169" t="n">
        <f aca="false">O141*H141</f>
        <v>0</v>
      </c>
      <c r="Q141" s="169" t="n">
        <v>0</v>
      </c>
      <c r="R141" s="169" t="n">
        <f aca="false">Q141*H141</f>
        <v>0</v>
      </c>
      <c r="S141" s="169" t="n">
        <v>0</v>
      </c>
      <c r="T141" s="170" t="n">
        <f aca="false">S141*H141</f>
        <v>0</v>
      </c>
      <c r="U141" s="22"/>
      <c r="V141" s="22"/>
      <c r="W141" s="22"/>
      <c r="X141" s="22"/>
      <c r="Y141" s="22"/>
      <c r="Z141" s="22"/>
      <c r="AA141" s="22"/>
      <c r="AB141" s="22"/>
      <c r="AC141" s="22"/>
      <c r="AD141" s="22"/>
      <c r="AE141" s="22"/>
      <c r="AR141" s="171" t="s">
        <v>132</v>
      </c>
      <c r="AT141" s="171" t="s">
        <v>116</v>
      </c>
      <c r="AU141" s="171" t="s">
        <v>81</v>
      </c>
      <c r="AY141" s="3" t="s">
        <v>113</v>
      </c>
      <c r="BE141" s="172" t="n">
        <f aca="false">IF(N141="základní",J141,0)</f>
        <v>0</v>
      </c>
      <c r="BF141" s="172" t="n">
        <f aca="false">IF(N141="snížená",J141,0)</f>
        <v>0</v>
      </c>
      <c r="BG141" s="172" t="n">
        <f aca="false">IF(N141="zákl. přenesená",J141,0)</f>
        <v>0</v>
      </c>
      <c r="BH141" s="172" t="n">
        <f aca="false">IF(N141="sníž. přenesená",J141,0)</f>
        <v>0</v>
      </c>
      <c r="BI141" s="172" t="n">
        <f aca="false">IF(N141="nulová",J141,0)</f>
        <v>0</v>
      </c>
      <c r="BJ141" s="3" t="s">
        <v>79</v>
      </c>
      <c r="BK141" s="172" t="n">
        <f aca="false">ROUND(I141*H141,2)</f>
        <v>0</v>
      </c>
      <c r="BL141" s="3" t="s">
        <v>132</v>
      </c>
      <c r="BM141" s="171" t="s">
        <v>178</v>
      </c>
    </row>
    <row r="142" s="27" customFormat="true" ht="24.15" hidden="false" customHeight="true" outlineLevel="0" collapsed="false">
      <c r="A142" s="22"/>
      <c r="B142" s="159"/>
      <c r="C142" s="160" t="s">
        <v>7</v>
      </c>
      <c r="D142" s="160" t="s">
        <v>116</v>
      </c>
      <c r="E142" s="161" t="s">
        <v>179</v>
      </c>
      <c r="F142" s="162" t="s">
        <v>180</v>
      </c>
      <c r="G142" s="163" t="s">
        <v>148</v>
      </c>
      <c r="H142" s="164" t="n">
        <v>1</v>
      </c>
      <c r="I142" s="165"/>
      <c r="J142" s="166" t="n">
        <f aca="false">ROUND(I142*H142,2)</f>
        <v>0</v>
      </c>
      <c r="K142" s="162" t="s">
        <v>120</v>
      </c>
      <c r="L142" s="23"/>
      <c r="M142" s="167"/>
      <c r="N142" s="168" t="s">
        <v>39</v>
      </c>
      <c r="O142" s="60"/>
      <c r="P142" s="169" t="n">
        <f aca="false">O142*H142</f>
        <v>0</v>
      </c>
      <c r="Q142" s="169" t="n">
        <v>0</v>
      </c>
      <c r="R142" s="169" t="n">
        <f aca="false">Q142*H142</f>
        <v>0</v>
      </c>
      <c r="S142" s="169" t="n">
        <v>0</v>
      </c>
      <c r="T142" s="170" t="n">
        <f aca="false">S142*H142</f>
        <v>0</v>
      </c>
      <c r="U142" s="22"/>
      <c r="V142" s="22"/>
      <c r="W142" s="22"/>
      <c r="X142" s="22"/>
      <c r="Y142" s="22"/>
      <c r="Z142" s="22"/>
      <c r="AA142" s="22"/>
      <c r="AB142" s="22"/>
      <c r="AC142" s="22"/>
      <c r="AD142" s="22"/>
      <c r="AE142" s="22"/>
      <c r="AR142" s="171" t="s">
        <v>132</v>
      </c>
      <c r="AT142" s="171" t="s">
        <v>116</v>
      </c>
      <c r="AU142" s="171" t="s">
        <v>81</v>
      </c>
      <c r="AY142" s="3" t="s">
        <v>113</v>
      </c>
      <c r="BE142" s="172" t="n">
        <f aca="false">IF(N142="základní",J142,0)</f>
        <v>0</v>
      </c>
      <c r="BF142" s="172" t="n">
        <f aca="false">IF(N142="snížená",J142,0)</f>
        <v>0</v>
      </c>
      <c r="BG142" s="172" t="n">
        <f aca="false">IF(N142="zákl. přenesená",J142,0)</f>
        <v>0</v>
      </c>
      <c r="BH142" s="172" t="n">
        <f aca="false">IF(N142="sníž. přenesená",J142,0)</f>
        <v>0</v>
      </c>
      <c r="BI142" s="172" t="n">
        <f aca="false">IF(N142="nulová",J142,0)</f>
        <v>0</v>
      </c>
      <c r="BJ142" s="3" t="s">
        <v>79</v>
      </c>
      <c r="BK142" s="172" t="n">
        <f aca="false">ROUND(I142*H142,2)</f>
        <v>0</v>
      </c>
      <c r="BL142" s="3" t="s">
        <v>132</v>
      </c>
      <c r="BM142" s="171" t="s">
        <v>181</v>
      </c>
    </row>
    <row r="143" s="27" customFormat="true" ht="24.15" hidden="false" customHeight="true" outlineLevel="0" collapsed="false">
      <c r="A143" s="22"/>
      <c r="B143" s="159"/>
      <c r="C143" s="160" t="s">
        <v>182</v>
      </c>
      <c r="D143" s="160" t="s">
        <v>116</v>
      </c>
      <c r="E143" s="161" t="s">
        <v>183</v>
      </c>
      <c r="F143" s="162" t="s">
        <v>184</v>
      </c>
      <c r="G143" s="163" t="s">
        <v>148</v>
      </c>
      <c r="H143" s="164" t="n">
        <v>1</v>
      </c>
      <c r="I143" s="165"/>
      <c r="J143" s="166" t="n">
        <f aca="false">ROUND(I143*H143,2)</f>
        <v>0</v>
      </c>
      <c r="K143" s="162" t="s">
        <v>120</v>
      </c>
      <c r="L143" s="23"/>
      <c r="M143" s="167"/>
      <c r="N143" s="168" t="s">
        <v>39</v>
      </c>
      <c r="O143" s="60"/>
      <c r="P143" s="169" t="n">
        <f aca="false">O143*H143</f>
        <v>0</v>
      </c>
      <c r="Q143" s="169" t="n">
        <v>0</v>
      </c>
      <c r="R143" s="169" t="n">
        <f aca="false">Q143*H143</f>
        <v>0</v>
      </c>
      <c r="S143" s="169" t="n">
        <v>0</v>
      </c>
      <c r="T143" s="170" t="n">
        <f aca="false">S143*H143</f>
        <v>0</v>
      </c>
      <c r="U143" s="22"/>
      <c r="V143" s="22"/>
      <c r="W143" s="22"/>
      <c r="X143" s="22"/>
      <c r="Y143" s="22"/>
      <c r="Z143" s="22"/>
      <c r="AA143" s="22"/>
      <c r="AB143" s="22"/>
      <c r="AC143" s="22"/>
      <c r="AD143" s="22"/>
      <c r="AE143" s="22"/>
      <c r="AR143" s="171" t="s">
        <v>132</v>
      </c>
      <c r="AT143" s="171" t="s">
        <v>116</v>
      </c>
      <c r="AU143" s="171" t="s">
        <v>81</v>
      </c>
      <c r="AY143" s="3" t="s">
        <v>113</v>
      </c>
      <c r="BE143" s="172" t="n">
        <f aca="false">IF(N143="základní",J143,0)</f>
        <v>0</v>
      </c>
      <c r="BF143" s="172" t="n">
        <f aca="false">IF(N143="snížená",J143,0)</f>
        <v>0</v>
      </c>
      <c r="BG143" s="172" t="n">
        <f aca="false">IF(N143="zákl. přenesená",J143,0)</f>
        <v>0</v>
      </c>
      <c r="BH143" s="172" t="n">
        <f aca="false">IF(N143="sníž. přenesená",J143,0)</f>
        <v>0</v>
      </c>
      <c r="BI143" s="172" t="n">
        <f aca="false">IF(N143="nulová",J143,0)</f>
        <v>0</v>
      </c>
      <c r="BJ143" s="3" t="s">
        <v>79</v>
      </c>
      <c r="BK143" s="172" t="n">
        <f aca="false">ROUND(I143*H143,2)</f>
        <v>0</v>
      </c>
      <c r="BL143" s="3" t="s">
        <v>132</v>
      </c>
      <c r="BM143" s="171" t="s">
        <v>185</v>
      </c>
    </row>
    <row r="144" s="27" customFormat="true" ht="24.15" hidden="false" customHeight="true" outlineLevel="0" collapsed="false">
      <c r="A144" s="22"/>
      <c r="B144" s="159"/>
      <c r="C144" s="160" t="s">
        <v>186</v>
      </c>
      <c r="D144" s="160" t="s">
        <v>116</v>
      </c>
      <c r="E144" s="161" t="s">
        <v>187</v>
      </c>
      <c r="F144" s="162" t="s">
        <v>188</v>
      </c>
      <c r="G144" s="163" t="s">
        <v>148</v>
      </c>
      <c r="H144" s="164" t="n">
        <v>1</v>
      </c>
      <c r="I144" s="165"/>
      <c r="J144" s="166" t="n">
        <f aca="false">ROUND(I144*H144,2)</f>
        <v>0</v>
      </c>
      <c r="K144" s="162" t="s">
        <v>120</v>
      </c>
      <c r="L144" s="23"/>
      <c r="M144" s="167"/>
      <c r="N144" s="168" t="s">
        <v>39</v>
      </c>
      <c r="O144" s="60"/>
      <c r="P144" s="169" t="n">
        <f aca="false">O144*H144</f>
        <v>0</v>
      </c>
      <c r="Q144" s="169" t="n">
        <v>0.00021</v>
      </c>
      <c r="R144" s="169" t="n">
        <f aca="false">Q144*H144</f>
        <v>0.00021</v>
      </c>
      <c r="S144" s="169" t="n">
        <v>0</v>
      </c>
      <c r="T144" s="170" t="n">
        <f aca="false">S144*H144</f>
        <v>0</v>
      </c>
      <c r="U144" s="22"/>
      <c r="V144" s="22"/>
      <c r="W144" s="22"/>
      <c r="X144" s="22"/>
      <c r="Y144" s="22"/>
      <c r="Z144" s="22"/>
      <c r="AA144" s="22"/>
      <c r="AB144" s="22"/>
      <c r="AC144" s="22"/>
      <c r="AD144" s="22"/>
      <c r="AE144" s="22"/>
      <c r="AR144" s="171" t="s">
        <v>132</v>
      </c>
      <c r="AT144" s="171" t="s">
        <v>116</v>
      </c>
      <c r="AU144" s="171" t="s">
        <v>81</v>
      </c>
      <c r="AY144" s="3" t="s">
        <v>113</v>
      </c>
      <c r="BE144" s="172" t="n">
        <f aca="false">IF(N144="základní",J144,0)</f>
        <v>0</v>
      </c>
      <c r="BF144" s="172" t="n">
        <f aca="false">IF(N144="snížená",J144,0)</f>
        <v>0</v>
      </c>
      <c r="BG144" s="172" t="n">
        <f aca="false">IF(N144="zákl. přenesená",J144,0)</f>
        <v>0</v>
      </c>
      <c r="BH144" s="172" t="n">
        <f aca="false">IF(N144="sníž. přenesená",J144,0)</f>
        <v>0</v>
      </c>
      <c r="BI144" s="172" t="n">
        <f aca="false">IF(N144="nulová",J144,0)</f>
        <v>0</v>
      </c>
      <c r="BJ144" s="3" t="s">
        <v>79</v>
      </c>
      <c r="BK144" s="172" t="n">
        <f aca="false">ROUND(I144*H144,2)</f>
        <v>0</v>
      </c>
      <c r="BL144" s="3" t="s">
        <v>132</v>
      </c>
      <c r="BM144" s="171" t="s">
        <v>189</v>
      </c>
    </row>
    <row r="145" s="27" customFormat="true" ht="24.15" hidden="false" customHeight="true" outlineLevel="0" collapsed="false">
      <c r="A145" s="22"/>
      <c r="B145" s="159"/>
      <c r="C145" s="160" t="s">
        <v>190</v>
      </c>
      <c r="D145" s="160" t="s">
        <v>116</v>
      </c>
      <c r="E145" s="161" t="s">
        <v>191</v>
      </c>
      <c r="F145" s="162" t="s">
        <v>192</v>
      </c>
      <c r="G145" s="163" t="s">
        <v>148</v>
      </c>
      <c r="H145" s="164" t="n">
        <v>1</v>
      </c>
      <c r="I145" s="165"/>
      <c r="J145" s="166" t="n">
        <f aca="false">ROUND(I145*H145,2)</f>
        <v>0</v>
      </c>
      <c r="K145" s="162" t="s">
        <v>120</v>
      </c>
      <c r="L145" s="23"/>
      <c r="M145" s="167"/>
      <c r="N145" s="168" t="s">
        <v>39</v>
      </c>
      <c r="O145" s="60"/>
      <c r="P145" s="169" t="n">
        <f aca="false">O145*H145</f>
        <v>0</v>
      </c>
      <c r="Q145" s="169" t="n">
        <v>0</v>
      </c>
      <c r="R145" s="169" t="n">
        <f aca="false">Q145*H145</f>
        <v>0</v>
      </c>
      <c r="S145" s="169" t="n">
        <v>0</v>
      </c>
      <c r="T145" s="170" t="n">
        <f aca="false">S145*H145</f>
        <v>0</v>
      </c>
      <c r="U145" s="22"/>
      <c r="V145" s="22"/>
      <c r="W145" s="22"/>
      <c r="X145" s="22"/>
      <c r="Y145" s="22"/>
      <c r="Z145" s="22"/>
      <c r="AA145" s="22"/>
      <c r="AB145" s="22"/>
      <c r="AC145" s="22"/>
      <c r="AD145" s="22"/>
      <c r="AE145" s="22"/>
      <c r="AR145" s="171" t="s">
        <v>132</v>
      </c>
      <c r="AT145" s="171" t="s">
        <v>116</v>
      </c>
      <c r="AU145" s="171" t="s">
        <v>81</v>
      </c>
      <c r="AY145" s="3" t="s">
        <v>113</v>
      </c>
      <c r="BE145" s="172" t="n">
        <f aca="false">IF(N145="základní",J145,0)</f>
        <v>0</v>
      </c>
      <c r="BF145" s="172" t="n">
        <f aca="false">IF(N145="snížená",J145,0)</f>
        <v>0</v>
      </c>
      <c r="BG145" s="172" t="n">
        <f aca="false">IF(N145="zákl. přenesená",J145,0)</f>
        <v>0</v>
      </c>
      <c r="BH145" s="172" t="n">
        <f aca="false">IF(N145="sníž. přenesená",J145,0)</f>
        <v>0</v>
      </c>
      <c r="BI145" s="172" t="n">
        <f aca="false">IF(N145="nulová",J145,0)</f>
        <v>0</v>
      </c>
      <c r="BJ145" s="3" t="s">
        <v>79</v>
      </c>
      <c r="BK145" s="172" t="n">
        <f aca="false">ROUND(I145*H145,2)</f>
        <v>0</v>
      </c>
      <c r="BL145" s="3" t="s">
        <v>132</v>
      </c>
      <c r="BM145" s="171" t="s">
        <v>193</v>
      </c>
    </row>
    <row r="146" s="27" customFormat="true" ht="24.15" hidden="false" customHeight="true" outlineLevel="0" collapsed="false">
      <c r="A146" s="22"/>
      <c r="B146" s="159"/>
      <c r="C146" s="160" t="s">
        <v>132</v>
      </c>
      <c r="D146" s="160" t="s">
        <v>116</v>
      </c>
      <c r="E146" s="161" t="s">
        <v>194</v>
      </c>
      <c r="F146" s="162" t="s">
        <v>195</v>
      </c>
      <c r="G146" s="163" t="s">
        <v>148</v>
      </c>
      <c r="H146" s="164" t="n">
        <v>2</v>
      </c>
      <c r="I146" s="165"/>
      <c r="J146" s="166" t="n">
        <f aca="false">ROUND(I146*H146,2)</f>
        <v>0</v>
      </c>
      <c r="K146" s="162" t="s">
        <v>120</v>
      </c>
      <c r="L146" s="23"/>
      <c r="M146" s="167"/>
      <c r="N146" s="168" t="s">
        <v>39</v>
      </c>
      <c r="O146" s="60"/>
      <c r="P146" s="169" t="n">
        <f aca="false">O146*H146</f>
        <v>0</v>
      </c>
      <c r="Q146" s="169" t="n">
        <v>0</v>
      </c>
      <c r="R146" s="169" t="n">
        <f aca="false">Q146*H146</f>
        <v>0</v>
      </c>
      <c r="S146" s="169" t="n">
        <v>0</v>
      </c>
      <c r="T146" s="170" t="n">
        <f aca="false">S146*H146</f>
        <v>0</v>
      </c>
      <c r="U146" s="22"/>
      <c r="V146" s="22"/>
      <c r="W146" s="22"/>
      <c r="X146" s="22"/>
      <c r="Y146" s="22"/>
      <c r="Z146" s="22"/>
      <c r="AA146" s="22"/>
      <c r="AB146" s="22"/>
      <c r="AC146" s="22"/>
      <c r="AD146" s="22"/>
      <c r="AE146" s="22"/>
      <c r="AR146" s="171" t="s">
        <v>132</v>
      </c>
      <c r="AT146" s="171" t="s">
        <v>116</v>
      </c>
      <c r="AU146" s="171" t="s">
        <v>81</v>
      </c>
      <c r="AY146" s="3" t="s">
        <v>113</v>
      </c>
      <c r="BE146" s="172" t="n">
        <f aca="false">IF(N146="základní",J146,0)</f>
        <v>0</v>
      </c>
      <c r="BF146" s="172" t="n">
        <f aca="false">IF(N146="snížená",J146,0)</f>
        <v>0</v>
      </c>
      <c r="BG146" s="172" t="n">
        <f aca="false">IF(N146="zákl. přenesená",J146,0)</f>
        <v>0</v>
      </c>
      <c r="BH146" s="172" t="n">
        <f aca="false">IF(N146="sníž. přenesená",J146,0)</f>
        <v>0</v>
      </c>
      <c r="BI146" s="172" t="n">
        <f aca="false">IF(N146="nulová",J146,0)</f>
        <v>0</v>
      </c>
      <c r="BJ146" s="3" t="s">
        <v>79</v>
      </c>
      <c r="BK146" s="172" t="n">
        <f aca="false">ROUND(I146*H146,2)</f>
        <v>0</v>
      </c>
      <c r="BL146" s="3" t="s">
        <v>132</v>
      </c>
      <c r="BM146" s="171" t="s">
        <v>196</v>
      </c>
    </row>
    <row r="147" s="27" customFormat="true" ht="24.15" hidden="false" customHeight="true" outlineLevel="0" collapsed="false">
      <c r="A147" s="22"/>
      <c r="B147" s="159"/>
      <c r="C147" s="160" t="s">
        <v>197</v>
      </c>
      <c r="D147" s="160" t="s">
        <v>116</v>
      </c>
      <c r="E147" s="161" t="s">
        <v>198</v>
      </c>
      <c r="F147" s="162" t="s">
        <v>199</v>
      </c>
      <c r="G147" s="163" t="s">
        <v>148</v>
      </c>
      <c r="H147" s="164" t="n">
        <v>2</v>
      </c>
      <c r="I147" s="165"/>
      <c r="J147" s="166" t="n">
        <f aca="false">ROUND(I147*H147,2)</f>
        <v>0</v>
      </c>
      <c r="K147" s="162" t="s">
        <v>120</v>
      </c>
      <c r="L147" s="23"/>
      <c r="M147" s="167"/>
      <c r="N147" s="168" t="s">
        <v>39</v>
      </c>
      <c r="O147" s="60"/>
      <c r="P147" s="169" t="n">
        <f aca="false">O147*H147</f>
        <v>0</v>
      </c>
      <c r="Q147" s="169" t="n">
        <v>0</v>
      </c>
      <c r="R147" s="169" t="n">
        <f aca="false">Q147*H147</f>
        <v>0</v>
      </c>
      <c r="S147" s="169" t="n">
        <v>0</v>
      </c>
      <c r="T147" s="170" t="n">
        <f aca="false">S147*H147</f>
        <v>0</v>
      </c>
      <c r="U147" s="22"/>
      <c r="V147" s="22"/>
      <c r="W147" s="22"/>
      <c r="X147" s="22"/>
      <c r="Y147" s="22"/>
      <c r="Z147" s="22"/>
      <c r="AA147" s="22"/>
      <c r="AB147" s="22"/>
      <c r="AC147" s="22"/>
      <c r="AD147" s="22"/>
      <c r="AE147" s="22"/>
      <c r="AR147" s="171" t="s">
        <v>132</v>
      </c>
      <c r="AT147" s="171" t="s">
        <v>116</v>
      </c>
      <c r="AU147" s="171" t="s">
        <v>81</v>
      </c>
      <c r="AY147" s="3" t="s">
        <v>113</v>
      </c>
      <c r="BE147" s="172" t="n">
        <f aca="false">IF(N147="základní",J147,0)</f>
        <v>0</v>
      </c>
      <c r="BF147" s="172" t="n">
        <f aca="false">IF(N147="snížená",J147,0)</f>
        <v>0</v>
      </c>
      <c r="BG147" s="172" t="n">
        <f aca="false">IF(N147="zákl. přenesená",J147,0)</f>
        <v>0</v>
      </c>
      <c r="BH147" s="172" t="n">
        <f aca="false">IF(N147="sníž. přenesená",J147,0)</f>
        <v>0</v>
      </c>
      <c r="BI147" s="172" t="n">
        <f aca="false">IF(N147="nulová",J147,0)</f>
        <v>0</v>
      </c>
      <c r="BJ147" s="3" t="s">
        <v>79</v>
      </c>
      <c r="BK147" s="172" t="n">
        <f aca="false">ROUND(I147*H147,2)</f>
        <v>0</v>
      </c>
      <c r="BL147" s="3" t="s">
        <v>132</v>
      </c>
      <c r="BM147" s="171" t="s">
        <v>200</v>
      </c>
    </row>
    <row r="148" s="27" customFormat="true" ht="66.75" hidden="false" customHeight="true" outlineLevel="0" collapsed="false">
      <c r="A148" s="22"/>
      <c r="B148" s="159"/>
      <c r="C148" s="160" t="s">
        <v>201</v>
      </c>
      <c r="D148" s="160" t="s">
        <v>116</v>
      </c>
      <c r="E148" s="161" t="s">
        <v>202</v>
      </c>
      <c r="F148" s="162" t="s">
        <v>203</v>
      </c>
      <c r="G148" s="163" t="s">
        <v>148</v>
      </c>
      <c r="H148" s="164" t="n">
        <v>1</v>
      </c>
      <c r="I148" s="165"/>
      <c r="J148" s="166" t="n">
        <f aca="false">ROUND(I148*H148,2)</f>
        <v>0</v>
      </c>
      <c r="K148" s="162"/>
      <c r="L148" s="23"/>
      <c r="M148" s="167"/>
      <c r="N148" s="168" t="s">
        <v>39</v>
      </c>
      <c r="O148" s="60"/>
      <c r="P148" s="169" t="n">
        <f aca="false">O148*H148</f>
        <v>0</v>
      </c>
      <c r="Q148" s="169" t="n">
        <v>0</v>
      </c>
      <c r="R148" s="169" t="n">
        <f aca="false">Q148*H148</f>
        <v>0</v>
      </c>
      <c r="S148" s="169" t="n">
        <v>0</v>
      </c>
      <c r="T148" s="170" t="n">
        <f aca="false">S148*H148</f>
        <v>0</v>
      </c>
      <c r="U148" s="22"/>
      <c r="V148" s="22"/>
      <c r="W148" s="22"/>
      <c r="X148" s="22"/>
      <c r="Y148" s="22"/>
      <c r="Z148" s="22"/>
      <c r="AA148" s="22"/>
      <c r="AB148" s="22"/>
      <c r="AC148" s="22"/>
      <c r="AD148" s="22"/>
      <c r="AE148" s="22"/>
      <c r="AR148" s="171" t="s">
        <v>132</v>
      </c>
      <c r="AT148" s="171" t="s">
        <v>116</v>
      </c>
      <c r="AU148" s="171" t="s">
        <v>81</v>
      </c>
      <c r="AY148" s="3" t="s">
        <v>113</v>
      </c>
      <c r="BE148" s="172" t="n">
        <f aca="false">IF(N148="základní",J148,0)</f>
        <v>0</v>
      </c>
      <c r="BF148" s="172" t="n">
        <f aca="false">IF(N148="snížená",J148,0)</f>
        <v>0</v>
      </c>
      <c r="BG148" s="172" t="n">
        <f aca="false">IF(N148="zákl. přenesená",J148,0)</f>
        <v>0</v>
      </c>
      <c r="BH148" s="172" t="n">
        <f aca="false">IF(N148="sníž. přenesená",J148,0)</f>
        <v>0</v>
      </c>
      <c r="BI148" s="172" t="n">
        <f aca="false">IF(N148="nulová",J148,0)</f>
        <v>0</v>
      </c>
      <c r="BJ148" s="3" t="s">
        <v>79</v>
      </c>
      <c r="BK148" s="172" t="n">
        <f aca="false">ROUND(I148*H148,2)</f>
        <v>0</v>
      </c>
      <c r="BL148" s="3" t="s">
        <v>132</v>
      </c>
      <c r="BM148" s="171" t="s">
        <v>204</v>
      </c>
    </row>
    <row r="149" s="27" customFormat="true" ht="24.15" hidden="false" customHeight="true" outlineLevel="0" collapsed="false">
      <c r="A149" s="22"/>
      <c r="B149" s="159"/>
      <c r="C149" s="160" t="s">
        <v>205</v>
      </c>
      <c r="D149" s="160" t="s">
        <v>116</v>
      </c>
      <c r="E149" s="161" t="s">
        <v>206</v>
      </c>
      <c r="F149" s="162" t="s">
        <v>207</v>
      </c>
      <c r="G149" s="163" t="s">
        <v>137</v>
      </c>
      <c r="H149" s="183"/>
      <c r="I149" s="165"/>
      <c r="J149" s="166" t="n">
        <f aca="false">ROUND(I149*H149,2)</f>
        <v>0</v>
      </c>
      <c r="K149" s="162" t="s">
        <v>120</v>
      </c>
      <c r="L149" s="23"/>
      <c r="M149" s="167"/>
      <c r="N149" s="168" t="s">
        <v>39</v>
      </c>
      <c r="O149" s="60"/>
      <c r="P149" s="169" t="n">
        <f aca="false">O149*H149</f>
        <v>0</v>
      </c>
      <c r="Q149" s="169" t="n">
        <v>0</v>
      </c>
      <c r="R149" s="169" t="n">
        <f aca="false">Q149*H149</f>
        <v>0</v>
      </c>
      <c r="S149" s="169" t="n">
        <v>0</v>
      </c>
      <c r="T149" s="170" t="n">
        <f aca="false">S149*H149</f>
        <v>0</v>
      </c>
      <c r="U149" s="22"/>
      <c r="V149" s="22"/>
      <c r="W149" s="22"/>
      <c r="X149" s="22"/>
      <c r="Y149" s="22"/>
      <c r="Z149" s="22"/>
      <c r="AA149" s="22"/>
      <c r="AB149" s="22"/>
      <c r="AC149" s="22"/>
      <c r="AD149" s="22"/>
      <c r="AE149" s="22"/>
      <c r="AR149" s="171" t="s">
        <v>132</v>
      </c>
      <c r="AT149" s="171" t="s">
        <v>116</v>
      </c>
      <c r="AU149" s="171" t="s">
        <v>81</v>
      </c>
      <c r="AY149" s="3" t="s">
        <v>113</v>
      </c>
      <c r="BE149" s="172" t="n">
        <f aca="false">IF(N149="základní",J149,0)</f>
        <v>0</v>
      </c>
      <c r="BF149" s="172" t="n">
        <f aca="false">IF(N149="snížená",J149,0)</f>
        <v>0</v>
      </c>
      <c r="BG149" s="172" t="n">
        <f aca="false">IF(N149="zákl. přenesená",J149,0)</f>
        <v>0</v>
      </c>
      <c r="BH149" s="172" t="n">
        <f aca="false">IF(N149="sníž. přenesená",J149,0)</f>
        <v>0</v>
      </c>
      <c r="BI149" s="172" t="n">
        <f aca="false">IF(N149="nulová",J149,0)</f>
        <v>0</v>
      </c>
      <c r="BJ149" s="3" t="s">
        <v>79</v>
      </c>
      <c r="BK149" s="172" t="n">
        <f aca="false">ROUND(I149*H149,2)</f>
        <v>0</v>
      </c>
      <c r="BL149" s="3" t="s">
        <v>132</v>
      </c>
      <c r="BM149" s="171" t="s">
        <v>208</v>
      </c>
    </row>
    <row r="150" s="145" customFormat="true" ht="25.9" hidden="false" customHeight="true" outlineLevel="0" collapsed="false">
      <c r="B150" s="146"/>
      <c r="D150" s="147" t="s">
        <v>73</v>
      </c>
      <c r="E150" s="148" t="s">
        <v>209</v>
      </c>
      <c r="F150" s="148" t="s">
        <v>210</v>
      </c>
      <c r="I150" s="149"/>
      <c r="J150" s="150" t="n">
        <f aca="false">BK150</f>
        <v>0</v>
      </c>
      <c r="L150" s="146"/>
      <c r="M150" s="151"/>
      <c r="N150" s="152"/>
      <c r="O150" s="152"/>
      <c r="P150" s="153" t="n">
        <f aca="false">SUM(P151:P152)</f>
        <v>0</v>
      </c>
      <c r="Q150" s="152"/>
      <c r="R150" s="153" t="n">
        <f aca="false">SUM(R151:R152)</f>
        <v>0</v>
      </c>
      <c r="S150" s="152"/>
      <c r="T150" s="154" t="n">
        <f aca="false">SUM(T151:T152)</f>
        <v>0</v>
      </c>
      <c r="AR150" s="147" t="s">
        <v>121</v>
      </c>
      <c r="AT150" s="155" t="s">
        <v>73</v>
      </c>
      <c r="AU150" s="155" t="s">
        <v>74</v>
      </c>
      <c r="AY150" s="147" t="s">
        <v>113</v>
      </c>
      <c r="BK150" s="156" t="n">
        <f aca="false">SUM(BK151:BK152)</f>
        <v>0</v>
      </c>
    </row>
    <row r="151" s="27" customFormat="true" ht="16.5" hidden="false" customHeight="true" outlineLevel="0" collapsed="false">
      <c r="A151" s="22"/>
      <c r="B151" s="159"/>
      <c r="C151" s="160" t="s">
        <v>211</v>
      </c>
      <c r="D151" s="160" t="s">
        <v>116</v>
      </c>
      <c r="E151" s="161" t="s">
        <v>212</v>
      </c>
      <c r="F151" s="162" t="s">
        <v>213</v>
      </c>
      <c r="G151" s="163" t="s">
        <v>214</v>
      </c>
      <c r="H151" s="164" t="n">
        <v>1</v>
      </c>
      <c r="I151" s="165"/>
      <c r="J151" s="166" t="n">
        <f aca="false">ROUND(I151*H151,2)</f>
        <v>0</v>
      </c>
      <c r="K151" s="162" t="s">
        <v>120</v>
      </c>
      <c r="L151" s="23"/>
      <c r="M151" s="167"/>
      <c r="N151" s="168" t="s">
        <v>39</v>
      </c>
      <c r="O151" s="60"/>
      <c r="P151" s="169" t="n">
        <f aca="false">O151*H151</f>
        <v>0</v>
      </c>
      <c r="Q151" s="169" t="n">
        <v>0</v>
      </c>
      <c r="R151" s="169" t="n">
        <f aca="false">Q151*H151</f>
        <v>0</v>
      </c>
      <c r="S151" s="169" t="n">
        <v>0</v>
      </c>
      <c r="T151" s="170" t="n">
        <f aca="false">S151*H151</f>
        <v>0</v>
      </c>
      <c r="U151" s="22"/>
      <c r="V151" s="22"/>
      <c r="W151" s="22"/>
      <c r="X151" s="22"/>
      <c r="Y151" s="22"/>
      <c r="Z151" s="22"/>
      <c r="AA151" s="22"/>
      <c r="AB151" s="22"/>
      <c r="AC151" s="22"/>
      <c r="AD151" s="22"/>
      <c r="AE151" s="22"/>
      <c r="AR151" s="171" t="s">
        <v>215</v>
      </c>
      <c r="AT151" s="171" t="s">
        <v>116</v>
      </c>
      <c r="AU151" s="171" t="s">
        <v>79</v>
      </c>
      <c r="AY151" s="3" t="s">
        <v>113</v>
      </c>
      <c r="BE151" s="172" t="n">
        <f aca="false">IF(N151="základní",J151,0)</f>
        <v>0</v>
      </c>
      <c r="BF151" s="172" t="n">
        <f aca="false">IF(N151="snížená",J151,0)</f>
        <v>0</v>
      </c>
      <c r="BG151" s="172" t="n">
        <f aca="false">IF(N151="zákl. přenesená",J151,0)</f>
        <v>0</v>
      </c>
      <c r="BH151" s="172" t="n">
        <f aca="false">IF(N151="sníž. přenesená",J151,0)</f>
        <v>0</v>
      </c>
      <c r="BI151" s="172" t="n">
        <f aca="false">IF(N151="nulová",J151,0)</f>
        <v>0</v>
      </c>
      <c r="BJ151" s="3" t="s">
        <v>79</v>
      </c>
      <c r="BK151" s="172" t="n">
        <f aca="false">ROUND(I151*H151,2)</f>
        <v>0</v>
      </c>
      <c r="BL151" s="3" t="s">
        <v>215</v>
      </c>
      <c r="BM151" s="171" t="s">
        <v>216</v>
      </c>
    </row>
    <row r="152" s="27" customFormat="true" ht="16.5" hidden="false" customHeight="true" outlineLevel="0" collapsed="false">
      <c r="A152" s="22"/>
      <c r="B152" s="159"/>
      <c r="C152" s="160" t="s">
        <v>6</v>
      </c>
      <c r="D152" s="160" t="s">
        <v>116</v>
      </c>
      <c r="E152" s="161" t="s">
        <v>217</v>
      </c>
      <c r="F152" s="162" t="s">
        <v>218</v>
      </c>
      <c r="G152" s="163" t="s">
        <v>214</v>
      </c>
      <c r="H152" s="164" t="n">
        <v>3</v>
      </c>
      <c r="I152" s="165"/>
      <c r="J152" s="166" t="n">
        <f aca="false">ROUND(I152*H152,2)</f>
        <v>0</v>
      </c>
      <c r="K152" s="162" t="s">
        <v>120</v>
      </c>
      <c r="L152" s="23"/>
      <c r="M152" s="167"/>
      <c r="N152" s="168" t="s">
        <v>39</v>
      </c>
      <c r="O152" s="60"/>
      <c r="P152" s="169" t="n">
        <f aca="false">O152*H152</f>
        <v>0</v>
      </c>
      <c r="Q152" s="169" t="n">
        <v>0</v>
      </c>
      <c r="R152" s="169" t="n">
        <f aca="false">Q152*H152</f>
        <v>0</v>
      </c>
      <c r="S152" s="169" t="n">
        <v>0</v>
      </c>
      <c r="T152" s="170" t="n">
        <f aca="false">S152*H152</f>
        <v>0</v>
      </c>
      <c r="U152" s="22"/>
      <c r="V152" s="22"/>
      <c r="W152" s="22"/>
      <c r="X152" s="22"/>
      <c r="Y152" s="22"/>
      <c r="Z152" s="22"/>
      <c r="AA152" s="22"/>
      <c r="AB152" s="22"/>
      <c r="AC152" s="22"/>
      <c r="AD152" s="22"/>
      <c r="AE152" s="22"/>
      <c r="AR152" s="171" t="s">
        <v>215</v>
      </c>
      <c r="AT152" s="171" t="s">
        <v>116</v>
      </c>
      <c r="AU152" s="171" t="s">
        <v>79</v>
      </c>
      <c r="AY152" s="3" t="s">
        <v>113</v>
      </c>
      <c r="BE152" s="172" t="n">
        <f aca="false">IF(N152="základní",J152,0)</f>
        <v>0</v>
      </c>
      <c r="BF152" s="172" t="n">
        <f aca="false">IF(N152="snížená",J152,0)</f>
        <v>0</v>
      </c>
      <c r="BG152" s="172" t="n">
        <f aca="false">IF(N152="zákl. přenesená",J152,0)</f>
        <v>0</v>
      </c>
      <c r="BH152" s="172" t="n">
        <f aca="false">IF(N152="sníž. přenesená",J152,0)</f>
        <v>0</v>
      </c>
      <c r="BI152" s="172" t="n">
        <f aca="false">IF(N152="nulová",J152,0)</f>
        <v>0</v>
      </c>
      <c r="BJ152" s="3" t="s">
        <v>79</v>
      </c>
      <c r="BK152" s="172" t="n">
        <f aca="false">ROUND(I152*H152,2)</f>
        <v>0</v>
      </c>
      <c r="BL152" s="3" t="s">
        <v>215</v>
      </c>
      <c r="BM152" s="171" t="s">
        <v>219</v>
      </c>
    </row>
    <row r="153" s="145" customFormat="true" ht="25.9" hidden="false" customHeight="true" outlineLevel="0" collapsed="false">
      <c r="B153" s="146"/>
      <c r="D153" s="147" t="s">
        <v>73</v>
      </c>
      <c r="E153" s="148" t="s">
        <v>220</v>
      </c>
      <c r="F153" s="148" t="s">
        <v>221</v>
      </c>
      <c r="I153" s="149"/>
      <c r="J153" s="150" t="n">
        <f aca="false">BK153</f>
        <v>0</v>
      </c>
      <c r="L153" s="146"/>
      <c r="M153" s="151"/>
      <c r="N153" s="152"/>
      <c r="O153" s="152"/>
      <c r="P153" s="153" t="n">
        <f aca="false">P154</f>
        <v>0</v>
      </c>
      <c r="Q153" s="152"/>
      <c r="R153" s="153" t="n">
        <f aca="false">R154</f>
        <v>0</v>
      </c>
      <c r="S153" s="152"/>
      <c r="T153" s="154" t="n">
        <f aca="false">T154</f>
        <v>0</v>
      </c>
      <c r="AR153" s="147" t="s">
        <v>145</v>
      </c>
      <c r="AT153" s="155" t="s">
        <v>73</v>
      </c>
      <c r="AU153" s="155" t="s">
        <v>74</v>
      </c>
      <c r="AY153" s="147" t="s">
        <v>113</v>
      </c>
      <c r="BK153" s="156" t="n">
        <f aca="false">BK154</f>
        <v>0</v>
      </c>
    </row>
    <row r="154" s="145" customFormat="true" ht="22.8" hidden="false" customHeight="true" outlineLevel="0" collapsed="false">
      <c r="B154" s="146"/>
      <c r="D154" s="147" t="s">
        <v>73</v>
      </c>
      <c r="E154" s="157" t="s">
        <v>222</v>
      </c>
      <c r="F154" s="157" t="s">
        <v>223</v>
      </c>
      <c r="I154" s="149"/>
      <c r="J154" s="158" t="n">
        <f aca="false">BK154</f>
        <v>0</v>
      </c>
      <c r="L154" s="146"/>
      <c r="M154" s="151"/>
      <c r="N154" s="152"/>
      <c r="O154" s="152"/>
      <c r="P154" s="153" t="n">
        <f aca="false">P155</f>
        <v>0</v>
      </c>
      <c r="Q154" s="152"/>
      <c r="R154" s="153" t="n">
        <f aca="false">R155</f>
        <v>0</v>
      </c>
      <c r="S154" s="152"/>
      <c r="T154" s="154" t="n">
        <f aca="false">T155</f>
        <v>0</v>
      </c>
      <c r="AR154" s="147" t="s">
        <v>145</v>
      </c>
      <c r="AT154" s="155" t="s">
        <v>73</v>
      </c>
      <c r="AU154" s="155" t="s">
        <v>79</v>
      </c>
      <c r="AY154" s="147" t="s">
        <v>113</v>
      </c>
      <c r="BK154" s="156" t="n">
        <f aca="false">BK155</f>
        <v>0</v>
      </c>
    </row>
    <row r="155" s="27" customFormat="true" ht="16.5" hidden="false" customHeight="true" outlineLevel="0" collapsed="false">
      <c r="A155" s="22"/>
      <c r="B155" s="159"/>
      <c r="C155" s="160" t="s">
        <v>224</v>
      </c>
      <c r="D155" s="160" t="s">
        <v>116</v>
      </c>
      <c r="E155" s="161" t="s">
        <v>225</v>
      </c>
      <c r="F155" s="162" t="s">
        <v>226</v>
      </c>
      <c r="G155" s="163" t="s">
        <v>131</v>
      </c>
      <c r="H155" s="164" t="n">
        <v>1</v>
      </c>
      <c r="I155" s="165"/>
      <c r="J155" s="166" t="n">
        <f aca="false">ROUND(I155*H155,2)</f>
        <v>0</v>
      </c>
      <c r="K155" s="162" t="s">
        <v>120</v>
      </c>
      <c r="L155" s="23"/>
      <c r="M155" s="194"/>
      <c r="N155" s="195" t="s">
        <v>39</v>
      </c>
      <c r="O155" s="196"/>
      <c r="P155" s="197" t="n">
        <f aca="false">O155*H155</f>
        <v>0</v>
      </c>
      <c r="Q155" s="197" t="n">
        <v>0</v>
      </c>
      <c r="R155" s="197" t="n">
        <f aca="false">Q155*H155</f>
        <v>0</v>
      </c>
      <c r="S155" s="197" t="n">
        <v>0</v>
      </c>
      <c r="T155" s="198" t="n">
        <f aca="false">S155*H155</f>
        <v>0</v>
      </c>
      <c r="U155" s="22"/>
      <c r="V155" s="22"/>
      <c r="W155" s="22"/>
      <c r="X155" s="22"/>
      <c r="Y155" s="22"/>
      <c r="Z155" s="22"/>
      <c r="AA155" s="22"/>
      <c r="AB155" s="22"/>
      <c r="AC155" s="22"/>
      <c r="AD155" s="22"/>
      <c r="AE155" s="22"/>
      <c r="AR155" s="171" t="s">
        <v>227</v>
      </c>
      <c r="AT155" s="171" t="s">
        <v>116</v>
      </c>
      <c r="AU155" s="171" t="s">
        <v>81</v>
      </c>
      <c r="AY155" s="3" t="s">
        <v>113</v>
      </c>
      <c r="BE155" s="172" t="n">
        <f aca="false">IF(N155="základní",J155,0)</f>
        <v>0</v>
      </c>
      <c r="BF155" s="172" t="n">
        <f aca="false">IF(N155="snížená",J155,0)</f>
        <v>0</v>
      </c>
      <c r="BG155" s="172" t="n">
        <f aca="false">IF(N155="zákl. přenesená",J155,0)</f>
        <v>0</v>
      </c>
      <c r="BH155" s="172" t="n">
        <f aca="false">IF(N155="sníž. přenesená",J155,0)</f>
        <v>0</v>
      </c>
      <c r="BI155" s="172" t="n">
        <f aca="false">IF(N155="nulová",J155,0)</f>
        <v>0</v>
      </c>
      <c r="BJ155" s="3" t="s">
        <v>79</v>
      </c>
      <c r="BK155" s="172" t="n">
        <f aca="false">ROUND(I155*H155,2)</f>
        <v>0</v>
      </c>
      <c r="BL155" s="3" t="s">
        <v>227</v>
      </c>
      <c r="BM155" s="171" t="s">
        <v>228</v>
      </c>
    </row>
    <row r="156" s="27" customFormat="true" ht="6.95" hidden="false" customHeight="true" outlineLevel="0" collapsed="false">
      <c r="A156" s="22"/>
      <c r="B156" s="44"/>
      <c r="C156" s="45"/>
      <c r="D156" s="45"/>
      <c r="E156" s="45"/>
      <c r="F156" s="45"/>
      <c r="G156" s="45"/>
      <c r="H156" s="45"/>
      <c r="I156" s="45"/>
      <c r="J156" s="45"/>
      <c r="K156" s="45"/>
      <c r="L156" s="23"/>
      <c r="M156" s="22"/>
      <c r="O156" s="22"/>
      <c r="P156" s="22"/>
      <c r="Q156" s="22"/>
      <c r="R156" s="22"/>
      <c r="S156" s="22"/>
      <c r="T156" s="22"/>
      <c r="U156" s="22"/>
      <c r="V156" s="22"/>
      <c r="W156" s="22"/>
      <c r="X156" s="22"/>
      <c r="Y156" s="22"/>
      <c r="Z156" s="22"/>
      <c r="AA156" s="22"/>
      <c r="AB156" s="22"/>
      <c r="AC156" s="22"/>
      <c r="AD156" s="22"/>
      <c r="AE156" s="22"/>
    </row>
  </sheetData>
  <autoFilter ref="C121:K155"/>
  <mergeCells count="6">
    <mergeCell ref="L2:V2"/>
    <mergeCell ref="E7:H7"/>
    <mergeCell ref="E16:H16"/>
    <mergeCell ref="E25:H25"/>
    <mergeCell ref="E85:H85"/>
    <mergeCell ref="E114:H114"/>
  </mergeCell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LibreOffice/25.2.7.2$Windows_X86_64 LibreOffice_project/5cbfd1ab6520636bb5f7b99185aa69bd7456825d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2026-02-03T18:30:46Z</dcterms:created>
  <dc:creator>DESKTOP-VKVVR07\Eva</dc:creator>
  <dc:description/>
  <dc:language>cs-CZ</dc:language>
  <cp:lastModifiedBy/>
  <dcterms:modified xsi:type="dcterms:W3CDTF">2026-02-03T19:32:20Z</dcterms:modified>
  <cp:revision>1</cp:revision>
  <dc:subject/>
  <dc:title/>
</cp:coreProperties>
</file>